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5CB5A40D-44E5-49A1-9D5B-E40775148063}" xr6:coauthVersionLast="47" xr6:coauthVersionMax="47" xr10:uidLastSave="{00000000-0000-0000-0000-000000000000}"/>
  <bookViews>
    <workbookView xWindow="-120" yWindow="-120" windowWidth="29040" windowHeight="15720" firstSheet="5" activeTab="19" xr2:uid="{00000000-000D-0000-FFFF-FFFF00000000}"/>
  </bookViews>
  <sheets>
    <sheet name="AND" sheetId="1" r:id="rId1"/>
    <sheet name="ARA" sheetId="4" r:id="rId2"/>
    <sheet name="AST" sheetId="5" r:id="rId3"/>
    <sheet name="BAL" sheetId="6" r:id="rId4"/>
    <sheet name="CANA" sheetId="7" r:id="rId5"/>
    <sheet name="CANT" sheetId="8" r:id="rId6"/>
    <sheet name="CLM" sheetId="28" r:id="rId7"/>
    <sheet name="CYL" sheetId="29" r:id="rId8"/>
    <sheet name="CAT" sheetId="11" r:id="rId9"/>
    <sheet name="CEU " sheetId="30" r:id="rId10"/>
    <sheet name="EXT" sheetId="31" r:id="rId11"/>
    <sheet name="GAL" sheetId="32" r:id="rId12"/>
    <sheet name="MAD" sheetId="33" r:id="rId13"/>
    <sheet name="MEL" sheetId="16" r:id="rId14"/>
    <sheet name="MUR" sheetId="17" r:id="rId15"/>
    <sheet name="NAV" sheetId="34" r:id="rId16"/>
    <sheet name="PV" sheetId="35" r:id="rId17"/>
    <sheet name="RIO" sheetId="36" r:id="rId18"/>
    <sheet name="VAL" sheetId="39" r:id="rId19"/>
    <sheet name="ESP" sheetId="22" r:id="rId20"/>
    <sheet name="GLOBAL" sheetId="23" r:id="rId21"/>
  </sheets>
  <externalReferences>
    <externalReference r:id="rId22"/>
  </externalReferences>
  <definedNames>
    <definedName name="__shared_1_0_0">"SUM([.A1:.I1])"</definedName>
    <definedName name="__shared_1_1_0">"[.A1]+[.A3]+[.A5]+[.A7]+[.A9]+[.A11]+[.A13]+[.A15]+[.A17]+[.A19]"</definedName>
    <definedName name="__shared_1_2_0">"[.A2]/([.A1]+[.A2])"</definedName>
    <definedName name="__shared_1_3_0">"[.A2]/([.A2]+[.A1])"</definedName>
    <definedName name="_xlnm.Print_Area" localSheetId="0">AND!$A$1:$N$38</definedName>
    <definedName name="_xlnm.Print_Area" localSheetId="1">ARA!$A$1:$N$38</definedName>
    <definedName name="_xlnm.Print_Area" localSheetId="2">AST!$A$1:$N$38</definedName>
    <definedName name="_xlnm.Print_Area" localSheetId="3">BAL!$A$1:$N$38</definedName>
    <definedName name="_xlnm.Print_Area" localSheetId="4">CANA!$A$1:$N$38</definedName>
    <definedName name="_xlnm.Print_Area" localSheetId="5">CANT!$A$1:$N$38</definedName>
    <definedName name="_xlnm.Print_Area" localSheetId="8">CAT!$A$1:$N$38</definedName>
    <definedName name="_xlnm.Print_Area" localSheetId="9">'CEU '!$A$1:$N$38</definedName>
    <definedName name="_xlnm.Print_Area" localSheetId="6">CLM!$A$1:$N$38</definedName>
    <definedName name="_xlnm.Print_Area" localSheetId="7">CYL!$A$1:$N$38</definedName>
    <definedName name="_xlnm.Print_Area" localSheetId="19">ESP!$A$1:$N$38</definedName>
    <definedName name="_xlnm.Print_Area" localSheetId="10">EXT!$A$1:$N$38</definedName>
    <definedName name="_xlnm.Print_Area" localSheetId="11">GAL!$A$1:$N$38</definedName>
    <definedName name="_xlnm.Print_Area" localSheetId="20">GLOBAL!$A$53:$M$105</definedName>
    <definedName name="_xlnm.Print_Area" localSheetId="12">MAD!$A$1:$N$38</definedName>
    <definedName name="_xlnm.Print_Area" localSheetId="13">MEL!$A$1:$N$38</definedName>
    <definedName name="_xlnm.Print_Area" localSheetId="14">MUR!$A$1:$N$38</definedName>
    <definedName name="_xlnm.Print_Area" localSheetId="15">NAV!$A$1:$N$38</definedName>
    <definedName name="_xlnm.Print_Area" localSheetId="16">PV!$A$1:$N$38</definedName>
    <definedName name="_xlnm.Print_Area" localSheetId="17">RIO!$A$1:$N$38</definedName>
    <definedName name="_xlnm.Print_Area" localSheetId="18">VAL!$A$1:$N$38</definedName>
    <definedName name="Z_63A9D80A_8E4A_4F33_B584_5ACED899AD49_.wvu.PrintArea" localSheetId="16" hidden="1">PV!$A$1:$N$38</definedName>
  </definedNames>
  <calcPr calcId="191029" iterateDelta="1E-4"/>
  <customWorkbookViews>
    <customWorkbookView name="PRESENTACION" guid="{63A9D80A-8E4A-4F33-B584-5ACED899AD49}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2" i="31" l="1"/>
  <c r="N11" i="31"/>
  <c r="E32" i="31"/>
  <c r="E31" i="31"/>
  <c r="N13" i="31"/>
  <c r="N14" i="31"/>
  <c r="N15" i="31"/>
  <c r="N16" i="31"/>
  <c r="N17" i="31"/>
  <c r="N18" i="31"/>
  <c r="N19" i="31"/>
  <c r="N20" i="31"/>
  <c r="N21" i="31"/>
  <c r="N22" i="31"/>
  <c r="N23" i="31"/>
  <c r="N24" i="31"/>
  <c r="N25" i="31"/>
  <c r="N26" i="31"/>
  <c r="N27" i="31"/>
  <c r="N28" i="31"/>
  <c r="N29" i="31"/>
  <c r="N30" i="31"/>
  <c r="M13" i="23" l="1"/>
  <c r="D13" i="23"/>
  <c r="E11" i="22"/>
  <c r="N32" i="35"/>
  <c r="N31" i="35"/>
  <c r="E32" i="35"/>
  <c r="E31" i="35"/>
  <c r="E35" i="4"/>
  <c r="I31" i="4"/>
  <c r="J31" i="4"/>
  <c r="K31" i="4"/>
  <c r="E32" i="4"/>
  <c r="F32" i="4"/>
  <c r="G32" i="4"/>
  <c r="L32" i="4"/>
  <c r="E15" i="4"/>
  <c r="H32" i="4"/>
  <c r="G19" i="4"/>
  <c r="K19" i="4"/>
  <c r="L19" i="4"/>
  <c r="K20" i="4"/>
  <c r="L20" i="4"/>
  <c r="H31" i="4"/>
  <c r="L31" i="4"/>
  <c r="J32" i="4"/>
  <c r="K32" i="4"/>
  <c r="E31" i="4"/>
  <c r="F31" i="4"/>
  <c r="G31" i="4"/>
  <c r="F35" i="4"/>
  <c r="G35" i="4"/>
  <c r="H35" i="4"/>
  <c r="I35" i="4"/>
  <c r="J35" i="4"/>
  <c r="K35" i="4"/>
  <c r="L35" i="4"/>
  <c r="I32" i="4" l="1"/>
  <c r="N33" i="29"/>
  <c r="N32" i="29"/>
  <c r="N31" i="29"/>
  <c r="N13" i="29"/>
  <c r="N12" i="29"/>
  <c r="N11" i="29"/>
  <c r="E31" i="29"/>
  <c r="N11" i="7" l="1"/>
  <c r="N13" i="7"/>
  <c r="N26" i="7"/>
  <c r="N32" i="5"/>
  <c r="N31" i="5"/>
  <c r="N37" i="5"/>
  <c r="N36" i="5"/>
  <c r="N33" i="5"/>
  <c r="N34" i="5"/>
  <c r="E35" i="5"/>
  <c r="F35" i="5"/>
  <c r="G35" i="5"/>
  <c r="E31" i="6" l="1"/>
  <c r="F31" i="6"/>
  <c r="G31" i="6"/>
  <c r="H31" i="6"/>
  <c r="I31" i="6"/>
  <c r="J31" i="6"/>
  <c r="K31" i="6"/>
  <c r="L31" i="6"/>
  <c r="M31" i="6"/>
  <c r="E32" i="6"/>
  <c r="F32" i="6"/>
  <c r="G32" i="6"/>
  <c r="H32" i="6"/>
  <c r="I32" i="6"/>
  <c r="J32" i="6"/>
  <c r="K32" i="6"/>
  <c r="L32" i="6"/>
  <c r="M32" i="6"/>
  <c r="E38" i="30" l="1"/>
  <c r="F38" i="30"/>
  <c r="G38" i="30"/>
  <c r="H38" i="30"/>
  <c r="I38" i="30"/>
  <c r="J38" i="30"/>
  <c r="K38" i="30"/>
  <c r="L38" i="30"/>
  <c r="M38" i="30"/>
  <c r="E38" i="16"/>
  <c r="F38" i="16"/>
  <c r="G38" i="16"/>
  <c r="H38" i="16"/>
  <c r="I38" i="16"/>
  <c r="J38" i="16"/>
  <c r="K38" i="16"/>
  <c r="L38" i="16"/>
  <c r="M38" i="16"/>
  <c r="E35" i="30"/>
  <c r="F35" i="30"/>
  <c r="G35" i="30"/>
  <c r="H35" i="30"/>
  <c r="I35" i="30"/>
  <c r="J35" i="30"/>
  <c r="K35" i="30"/>
  <c r="L35" i="30"/>
  <c r="M35" i="30"/>
  <c r="E35" i="16"/>
  <c r="F35" i="16"/>
  <c r="G35" i="16"/>
  <c r="H35" i="16"/>
  <c r="I35" i="16"/>
  <c r="J35" i="16"/>
  <c r="K35" i="16"/>
  <c r="L35" i="16"/>
  <c r="N9" i="30" l="1"/>
  <c r="M9" i="30"/>
  <c r="L9" i="30"/>
  <c r="K9" i="30"/>
  <c r="J9" i="30"/>
  <c r="I9" i="30"/>
  <c r="H9" i="30"/>
  <c r="G9" i="30"/>
  <c r="F9" i="30"/>
  <c r="E9" i="30"/>
  <c r="N9" i="36" l="1"/>
  <c r="M9" i="36"/>
  <c r="L9" i="36"/>
  <c r="K9" i="36"/>
  <c r="J9" i="36"/>
  <c r="I9" i="36"/>
  <c r="H9" i="36"/>
  <c r="G9" i="36"/>
  <c r="F9" i="36"/>
  <c r="E9" i="36"/>
  <c r="N9" i="39" l="1"/>
  <c r="M9" i="39"/>
  <c r="L9" i="39"/>
  <c r="K9" i="39"/>
  <c r="J9" i="39"/>
  <c r="I9" i="39"/>
  <c r="H9" i="39"/>
  <c r="G9" i="39"/>
  <c r="F9" i="39"/>
  <c r="E9" i="39"/>
  <c r="N9" i="35" l="1"/>
  <c r="M9" i="35"/>
  <c r="L9" i="35"/>
  <c r="K9" i="35"/>
  <c r="J9" i="35"/>
  <c r="I9" i="35"/>
  <c r="H9" i="35"/>
  <c r="G9" i="35"/>
  <c r="F9" i="35"/>
  <c r="E9" i="35"/>
  <c r="N9" i="34" l="1"/>
  <c r="M9" i="34"/>
  <c r="L9" i="34"/>
  <c r="K9" i="34"/>
  <c r="J9" i="34"/>
  <c r="I9" i="34"/>
  <c r="H9" i="34"/>
  <c r="G9" i="34"/>
  <c r="F9" i="34"/>
  <c r="E9" i="34"/>
  <c r="N9" i="17"/>
  <c r="M9" i="17"/>
  <c r="L9" i="17"/>
  <c r="K9" i="17"/>
  <c r="J9" i="17"/>
  <c r="I9" i="17"/>
  <c r="H9" i="17"/>
  <c r="G9" i="17"/>
  <c r="F9" i="17"/>
  <c r="E9" i="17"/>
  <c r="N33" i="17"/>
  <c r="N34" i="17"/>
  <c r="E35" i="17"/>
  <c r="F35" i="17"/>
  <c r="G35" i="17"/>
  <c r="H35" i="17"/>
  <c r="I35" i="17"/>
  <c r="J35" i="17"/>
  <c r="K35" i="17"/>
  <c r="L35" i="17"/>
  <c r="M35" i="17"/>
  <c r="N36" i="17"/>
  <c r="N37" i="17"/>
  <c r="E38" i="17"/>
  <c r="F38" i="17"/>
  <c r="G38" i="17"/>
  <c r="H38" i="17"/>
  <c r="I38" i="17"/>
  <c r="J38" i="17"/>
  <c r="K38" i="17"/>
  <c r="L38" i="17"/>
  <c r="M38" i="17"/>
  <c r="N35" i="17" l="1"/>
  <c r="N38" i="17"/>
  <c r="N9" i="33" l="1"/>
  <c r="M9" i="33"/>
  <c r="L9" i="33"/>
  <c r="K9" i="33"/>
  <c r="J9" i="33"/>
  <c r="I9" i="33"/>
  <c r="H9" i="33"/>
  <c r="G9" i="33"/>
  <c r="F9" i="33"/>
  <c r="E9" i="33"/>
  <c r="M35" i="16"/>
  <c r="N9" i="16"/>
  <c r="M9" i="16"/>
  <c r="L9" i="16"/>
  <c r="K9" i="16"/>
  <c r="J9" i="16"/>
  <c r="I9" i="16"/>
  <c r="H9" i="16"/>
  <c r="G9" i="16"/>
  <c r="F9" i="16"/>
  <c r="E9" i="16"/>
  <c r="N9" i="32" l="1"/>
  <c r="M9" i="32"/>
  <c r="L9" i="32"/>
  <c r="K9" i="32"/>
  <c r="J9" i="32"/>
  <c r="I9" i="32"/>
  <c r="H9" i="32"/>
  <c r="G9" i="32"/>
  <c r="F9" i="32"/>
  <c r="E9" i="32"/>
  <c r="N33" i="31" l="1"/>
  <c r="N34" i="31"/>
  <c r="F31" i="31"/>
  <c r="G31" i="31"/>
  <c r="H31" i="31"/>
  <c r="I31" i="31"/>
  <c r="J31" i="31"/>
  <c r="K31" i="31"/>
  <c r="L31" i="31"/>
  <c r="M31" i="31"/>
  <c r="N9" i="31"/>
  <c r="M9" i="31"/>
  <c r="L9" i="31"/>
  <c r="K9" i="31"/>
  <c r="J9" i="31"/>
  <c r="I9" i="31"/>
  <c r="H9" i="31"/>
  <c r="G9" i="31"/>
  <c r="F9" i="31"/>
  <c r="E9" i="31"/>
  <c r="N9" i="29"/>
  <c r="M9" i="29"/>
  <c r="L9" i="29"/>
  <c r="K9" i="29"/>
  <c r="J9" i="29"/>
  <c r="I9" i="29"/>
  <c r="H9" i="29"/>
  <c r="G9" i="29"/>
  <c r="F9" i="29"/>
  <c r="E9" i="29"/>
  <c r="N9" i="11" l="1"/>
  <c r="M9" i="11"/>
  <c r="L9" i="11"/>
  <c r="K9" i="11"/>
  <c r="J9" i="11"/>
  <c r="I9" i="11"/>
  <c r="H9" i="11"/>
  <c r="G9" i="11"/>
  <c r="F9" i="11"/>
  <c r="E9" i="11"/>
  <c r="N9" i="28" l="1"/>
  <c r="M9" i="28"/>
  <c r="L9" i="28"/>
  <c r="K9" i="28"/>
  <c r="J9" i="28"/>
  <c r="I9" i="28"/>
  <c r="H9" i="28"/>
  <c r="G9" i="28"/>
  <c r="F9" i="28"/>
  <c r="E9" i="28"/>
  <c r="M38" i="8"/>
  <c r="M35" i="8"/>
  <c r="N9" i="8" l="1"/>
  <c r="M9" i="8"/>
  <c r="L9" i="8"/>
  <c r="K9" i="8"/>
  <c r="J9" i="8"/>
  <c r="I9" i="8"/>
  <c r="H9" i="8"/>
  <c r="G9" i="8"/>
  <c r="F9" i="8"/>
  <c r="E9" i="8"/>
  <c r="N9" i="7"/>
  <c r="M9" i="7"/>
  <c r="L9" i="7"/>
  <c r="K9" i="7"/>
  <c r="J9" i="7"/>
  <c r="I9" i="7"/>
  <c r="H9" i="7"/>
  <c r="G9" i="7"/>
  <c r="F9" i="7"/>
  <c r="E9" i="7"/>
  <c r="N9" i="6"/>
  <c r="M9" i="6"/>
  <c r="L9" i="6"/>
  <c r="K9" i="6"/>
  <c r="J9" i="6"/>
  <c r="I9" i="6"/>
  <c r="H9" i="6"/>
  <c r="G9" i="6"/>
  <c r="F9" i="6"/>
  <c r="E9" i="6"/>
  <c r="N9" i="5" l="1"/>
  <c r="M9" i="5"/>
  <c r="L9" i="5"/>
  <c r="K9" i="5"/>
  <c r="J9" i="5"/>
  <c r="I9" i="5"/>
  <c r="H9" i="5"/>
  <c r="G9" i="5"/>
  <c r="F9" i="5"/>
  <c r="E9" i="5"/>
  <c r="M32" i="4"/>
  <c r="M31" i="4"/>
  <c r="F9" i="4" l="1"/>
  <c r="G9" i="4"/>
  <c r="H9" i="4"/>
  <c r="I9" i="4"/>
  <c r="J9" i="4"/>
  <c r="K9" i="4"/>
  <c r="L9" i="4"/>
  <c r="M9" i="4"/>
  <c r="N9" i="4"/>
  <c r="E9" i="4"/>
  <c r="L38" i="39" l="1"/>
  <c r="L35" i="39"/>
  <c r="E31" i="33" l="1"/>
  <c r="E32" i="33"/>
  <c r="E35" i="33"/>
  <c r="E38" i="33"/>
  <c r="F32" i="31" l="1"/>
  <c r="E31" i="11" l="1"/>
  <c r="J33" i="22" l="1"/>
  <c r="M33" i="22"/>
  <c r="F30" i="22" l="1"/>
  <c r="G30" i="22"/>
  <c r="H30" i="22"/>
  <c r="I30" i="22"/>
  <c r="J30" i="22"/>
  <c r="K30" i="22"/>
  <c r="L30" i="22"/>
  <c r="M30" i="22"/>
  <c r="F29" i="22"/>
  <c r="G29" i="22"/>
  <c r="H29" i="22"/>
  <c r="I29" i="22"/>
  <c r="J29" i="22"/>
  <c r="K29" i="22"/>
  <c r="L29" i="22"/>
  <c r="M29" i="22"/>
  <c r="F28" i="22"/>
  <c r="G28" i="22"/>
  <c r="H28" i="22"/>
  <c r="I28" i="22"/>
  <c r="J28" i="22"/>
  <c r="K28" i="22"/>
  <c r="L28" i="22"/>
  <c r="M28" i="22"/>
  <c r="F27" i="22"/>
  <c r="G27" i="22"/>
  <c r="H27" i="22"/>
  <c r="I27" i="22"/>
  <c r="J27" i="22"/>
  <c r="K27" i="22"/>
  <c r="L27" i="22"/>
  <c r="M27" i="22"/>
  <c r="F26" i="22"/>
  <c r="G26" i="22"/>
  <c r="H26" i="22"/>
  <c r="I26" i="22"/>
  <c r="J26" i="22"/>
  <c r="K26" i="22"/>
  <c r="L26" i="22"/>
  <c r="M26" i="22"/>
  <c r="F25" i="22"/>
  <c r="G25" i="22"/>
  <c r="H25" i="22"/>
  <c r="I25" i="22"/>
  <c r="J25" i="22"/>
  <c r="K25" i="22"/>
  <c r="L25" i="22"/>
  <c r="M25" i="22"/>
  <c r="F24" i="22"/>
  <c r="G24" i="22"/>
  <c r="H24" i="22"/>
  <c r="I24" i="22"/>
  <c r="J24" i="22"/>
  <c r="K24" i="22"/>
  <c r="L24" i="22"/>
  <c r="M24" i="22"/>
  <c r="F23" i="22"/>
  <c r="G23" i="22"/>
  <c r="H23" i="22"/>
  <c r="I23" i="22"/>
  <c r="J23" i="22"/>
  <c r="K23" i="22"/>
  <c r="L23" i="22"/>
  <c r="M23" i="22"/>
  <c r="F22" i="22"/>
  <c r="G22" i="22"/>
  <c r="H22" i="22"/>
  <c r="I22" i="22"/>
  <c r="J22" i="22"/>
  <c r="K22" i="22"/>
  <c r="L22" i="22"/>
  <c r="M22" i="22"/>
  <c r="F21" i="22"/>
  <c r="G21" i="22"/>
  <c r="H21" i="22"/>
  <c r="I21" i="22"/>
  <c r="J21" i="22"/>
  <c r="K21" i="22"/>
  <c r="L21" i="22"/>
  <c r="M21" i="22"/>
  <c r="F20" i="22"/>
  <c r="G20" i="22"/>
  <c r="H20" i="22"/>
  <c r="I20" i="22"/>
  <c r="J20" i="22"/>
  <c r="K20" i="22"/>
  <c r="L20" i="22"/>
  <c r="M20" i="22"/>
  <c r="F19" i="22"/>
  <c r="G19" i="22"/>
  <c r="H19" i="22"/>
  <c r="I19" i="22"/>
  <c r="J19" i="22"/>
  <c r="K19" i="22"/>
  <c r="L19" i="22"/>
  <c r="M19" i="22"/>
  <c r="F18" i="22"/>
  <c r="G18" i="22"/>
  <c r="H18" i="22"/>
  <c r="I18" i="22"/>
  <c r="J18" i="22"/>
  <c r="K18" i="22"/>
  <c r="L18" i="22"/>
  <c r="M18" i="22"/>
  <c r="F17" i="22"/>
  <c r="G17" i="22"/>
  <c r="H17" i="22"/>
  <c r="I17" i="22"/>
  <c r="J17" i="22"/>
  <c r="K17" i="22"/>
  <c r="L17" i="22"/>
  <c r="M17" i="22"/>
  <c r="F16" i="22"/>
  <c r="G16" i="22"/>
  <c r="H16" i="22"/>
  <c r="I16" i="22"/>
  <c r="J16" i="22"/>
  <c r="K16" i="22"/>
  <c r="L16" i="22"/>
  <c r="M16" i="22"/>
  <c r="F15" i="22"/>
  <c r="G15" i="22"/>
  <c r="H15" i="22"/>
  <c r="I15" i="22"/>
  <c r="J15" i="22"/>
  <c r="K15" i="22"/>
  <c r="L15" i="22"/>
  <c r="M15" i="22"/>
  <c r="G14" i="22"/>
  <c r="H14" i="22"/>
  <c r="I14" i="22"/>
  <c r="J14" i="22"/>
  <c r="K14" i="22"/>
  <c r="L14" i="22"/>
  <c r="M14" i="22"/>
  <c r="G13" i="22"/>
  <c r="H13" i="22"/>
  <c r="I13" i="22"/>
  <c r="J13" i="22"/>
  <c r="K13" i="22"/>
  <c r="L13" i="22"/>
  <c r="M13" i="22"/>
  <c r="G12" i="22"/>
  <c r="H12" i="22"/>
  <c r="I12" i="22"/>
  <c r="J12" i="22"/>
  <c r="K12" i="22"/>
  <c r="L12" i="22"/>
  <c r="M12" i="22"/>
  <c r="G11" i="22"/>
  <c r="H11" i="22"/>
  <c r="I11" i="22"/>
  <c r="J11" i="22"/>
  <c r="K11" i="22"/>
  <c r="L11" i="22"/>
  <c r="M11" i="22"/>
  <c r="F12" i="22"/>
  <c r="F13" i="22"/>
  <c r="F14" i="22"/>
  <c r="F11" i="22"/>
  <c r="E13" i="22"/>
  <c r="E14" i="22"/>
  <c r="E15" i="22"/>
  <c r="E16" i="22"/>
  <c r="E17" i="22"/>
  <c r="E18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12" i="22"/>
  <c r="N11" i="22" l="1"/>
  <c r="N33" i="4"/>
  <c r="N34" i="4"/>
  <c r="N36" i="4"/>
  <c r="N37" i="4"/>
  <c r="N29" i="4"/>
  <c r="N28" i="4"/>
  <c r="N27" i="4"/>
  <c r="N25" i="4"/>
  <c r="N24" i="4"/>
  <c r="N23" i="4"/>
  <c r="N21" i="4"/>
  <c r="N20" i="4"/>
  <c r="N19" i="4"/>
  <c r="N17" i="4"/>
  <c r="N16" i="4"/>
  <c r="N15" i="4"/>
  <c r="N13" i="4"/>
  <c r="N12" i="4"/>
  <c r="N11" i="4"/>
  <c r="N14" i="4"/>
  <c r="N18" i="4"/>
  <c r="N22" i="4"/>
  <c r="N26" i="4"/>
  <c r="N30" i="4"/>
  <c r="N31" i="4" l="1"/>
  <c r="N32" i="4"/>
  <c r="N38" i="4"/>
  <c r="N35" i="4"/>
  <c r="E38" i="7"/>
  <c r="F38" i="7"/>
  <c r="G38" i="7"/>
  <c r="H38" i="7"/>
  <c r="I38" i="7"/>
  <c r="J38" i="7"/>
  <c r="K38" i="7"/>
  <c r="L38" i="7"/>
  <c r="M38" i="7"/>
  <c r="E29" i="23"/>
  <c r="F29" i="23"/>
  <c r="G29" i="23"/>
  <c r="H29" i="23"/>
  <c r="I29" i="23"/>
  <c r="J29" i="23"/>
  <c r="K29" i="23"/>
  <c r="L29" i="23"/>
  <c r="E28" i="23"/>
  <c r="F28" i="23"/>
  <c r="G28" i="23"/>
  <c r="H28" i="23"/>
  <c r="I28" i="23"/>
  <c r="J28" i="23"/>
  <c r="K28" i="23"/>
  <c r="L28" i="23"/>
  <c r="E27" i="23"/>
  <c r="F27" i="23"/>
  <c r="G27" i="23"/>
  <c r="H27" i="23"/>
  <c r="I27" i="23"/>
  <c r="J27" i="23"/>
  <c r="K27" i="23"/>
  <c r="L27" i="23"/>
  <c r="E26" i="23"/>
  <c r="F26" i="23"/>
  <c r="G26" i="23"/>
  <c r="H26" i="23"/>
  <c r="I26" i="23"/>
  <c r="J26" i="23"/>
  <c r="K26" i="23"/>
  <c r="L26" i="23"/>
  <c r="E25" i="23"/>
  <c r="F25" i="23"/>
  <c r="G25" i="23"/>
  <c r="H25" i="23"/>
  <c r="I25" i="23"/>
  <c r="J25" i="23"/>
  <c r="K25" i="23"/>
  <c r="L25" i="23"/>
  <c r="E24" i="23"/>
  <c r="F24" i="23"/>
  <c r="G24" i="23"/>
  <c r="H24" i="23"/>
  <c r="I24" i="23"/>
  <c r="J24" i="23"/>
  <c r="K24" i="23"/>
  <c r="L24" i="23"/>
  <c r="E23" i="23"/>
  <c r="F23" i="23"/>
  <c r="G23" i="23"/>
  <c r="H23" i="23"/>
  <c r="I23" i="23"/>
  <c r="J23" i="23"/>
  <c r="K23" i="23"/>
  <c r="L23" i="23"/>
  <c r="E22" i="23"/>
  <c r="F22" i="23"/>
  <c r="G22" i="23"/>
  <c r="H22" i="23"/>
  <c r="I22" i="23"/>
  <c r="J22" i="23"/>
  <c r="K22" i="23"/>
  <c r="L22" i="23"/>
  <c r="E21" i="23"/>
  <c r="F21" i="23"/>
  <c r="G21" i="23"/>
  <c r="H21" i="23"/>
  <c r="I21" i="23"/>
  <c r="J21" i="23"/>
  <c r="K21" i="23"/>
  <c r="L21" i="23"/>
  <c r="E20" i="23"/>
  <c r="F20" i="23"/>
  <c r="G20" i="23"/>
  <c r="H20" i="23"/>
  <c r="I20" i="23"/>
  <c r="J20" i="23"/>
  <c r="K20" i="23"/>
  <c r="L20" i="23"/>
  <c r="E19" i="23"/>
  <c r="F19" i="23"/>
  <c r="G19" i="23"/>
  <c r="H19" i="23"/>
  <c r="I19" i="23"/>
  <c r="J19" i="23"/>
  <c r="K19" i="23"/>
  <c r="L19" i="23"/>
  <c r="E18" i="23"/>
  <c r="F18" i="23"/>
  <c r="G18" i="23"/>
  <c r="H18" i="23"/>
  <c r="I18" i="23"/>
  <c r="J18" i="23"/>
  <c r="K18" i="23"/>
  <c r="L18" i="23"/>
  <c r="E17" i="23"/>
  <c r="E31" i="23" s="1"/>
  <c r="F17" i="23"/>
  <c r="G17" i="23"/>
  <c r="H17" i="23"/>
  <c r="I17" i="23"/>
  <c r="J17" i="23"/>
  <c r="K17" i="23"/>
  <c r="L17" i="23"/>
  <c r="E16" i="23"/>
  <c r="F16" i="23"/>
  <c r="G16" i="23"/>
  <c r="H16" i="23"/>
  <c r="I16" i="23"/>
  <c r="J16" i="23"/>
  <c r="K16" i="23"/>
  <c r="L16" i="23"/>
  <c r="E15" i="23"/>
  <c r="F15" i="23"/>
  <c r="G15" i="23"/>
  <c r="H15" i="23"/>
  <c r="I15" i="23"/>
  <c r="J15" i="23"/>
  <c r="K15" i="23"/>
  <c r="L15" i="23"/>
  <c r="E14" i="23"/>
  <c r="F14" i="23"/>
  <c r="G14" i="23"/>
  <c r="H14" i="23"/>
  <c r="I14" i="23"/>
  <c r="J14" i="23"/>
  <c r="K14" i="23"/>
  <c r="L14" i="23"/>
  <c r="E13" i="23"/>
  <c r="F13" i="23"/>
  <c r="G13" i="23"/>
  <c r="H13" i="23"/>
  <c r="I13" i="23"/>
  <c r="J13" i="23"/>
  <c r="K13" i="23"/>
  <c r="L13" i="23"/>
  <c r="E12" i="23"/>
  <c r="F12" i="23"/>
  <c r="G12" i="23"/>
  <c r="H12" i="23"/>
  <c r="I12" i="23"/>
  <c r="J12" i="23"/>
  <c r="K12" i="23"/>
  <c r="L12" i="23"/>
  <c r="D17" i="23"/>
  <c r="D31" i="23" s="1"/>
  <c r="E33" i="22" l="1"/>
  <c r="N24" i="39"/>
  <c r="N20" i="39"/>
  <c r="N16" i="39"/>
  <c r="L32" i="39"/>
  <c r="H32" i="39"/>
  <c r="N12" i="39"/>
  <c r="M31" i="39"/>
  <c r="J31" i="39"/>
  <c r="I31" i="39"/>
  <c r="F31" i="39"/>
  <c r="H33" i="22" l="1"/>
  <c r="G30" i="23"/>
  <c r="L33" i="22"/>
  <c r="K30" i="23"/>
  <c r="F50" i="23"/>
  <c r="G34" i="22"/>
  <c r="J50" i="23"/>
  <c r="K34" i="22"/>
  <c r="F36" i="22"/>
  <c r="E84" i="23"/>
  <c r="J36" i="22"/>
  <c r="I84" i="23"/>
  <c r="E38" i="39"/>
  <c r="E37" i="22"/>
  <c r="D104" i="23"/>
  <c r="I38" i="39"/>
  <c r="I37" i="22"/>
  <c r="H104" i="23"/>
  <c r="M38" i="39"/>
  <c r="M37" i="22"/>
  <c r="L104" i="23"/>
  <c r="I33" i="22"/>
  <c r="H30" i="23"/>
  <c r="L30" i="23"/>
  <c r="H34" i="22"/>
  <c r="G50" i="23"/>
  <c r="L34" i="22"/>
  <c r="K50" i="23"/>
  <c r="F84" i="23"/>
  <c r="G36" i="22"/>
  <c r="J84" i="23"/>
  <c r="K36" i="22"/>
  <c r="F37" i="22"/>
  <c r="E104" i="23"/>
  <c r="J37" i="22"/>
  <c r="I104" i="23"/>
  <c r="N28" i="39"/>
  <c r="E30" i="23"/>
  <c r="F33" i="22"/>
  <c r="I30" i="23"/>
  <c r="D50" i="23"/>
  <c r="E34" i="22"/>
  <c r="H50" i="23"/>
  <c r="I34" i="22"/>
  <c r="L50" i="23"/>
  <c r="M34" i="22"/>
  <c r="G84" i="23"/>
  <c r="H36" i="22"/>
  <c r="K84" i="23"/>
  <c r="L36" i="22"/>
  <c r="G37" i="22"/>
  <c r="F104" i="23"/>
  <c r="K37" i="22"/>
  <c r="J104" i="23"/>
  <c r="G33" i="22"/>
  <c r="F30" i="23"/>
  <c r="K33" i="22"/>
  <c r="J30" i="23"/>
  <c r="E50" i="23"/>
  <c r="F34" i="22"/>
  <c r="J34" i="22"/>
  <c r="I50" i="23"/>
  <c r="E36" i="22"/>
  <c r="D84" i="23"/>
  <c r="I36" i="22"/>
  <c r="H84" i="23"/>
  <c r="M36" i="22"/>
  <c r="L84" i="23"/>
  <c r="G104" i="23"/>
  <c r="H37" i="22"/>
  <c r="K104" i="23"/>
  <c r="L37" i="22"/>
  <c r="I32" i="39"/>
  <c r="M32" i="39"/>
  <c r="E35" i="39"/>
  <c r="I35" i="39"/>
  <c r="M35" i="39"/>
  <c r="H31" i="39"/>
  <c r="L31" i="39"/>
  <c r="G32" i="39"/>
  <c r="K32" i="39"/>
  <c r="N14" i="39"/>
  <c r="N18" i="39"/>
  <c r="N22" i="39"/>
  <c r="N26" i="39"/>
  <c r="N30" i="39"/>
  <c r="F38" i="39"/>
  <c r="J38" i="39"/>
  <c r="N36" i="39"/>
  <c r="H38" i="39"/>
  <c r="N11" i="39"/>
  <c r="N15" i="39"/>
  <c r="N19" i="39"/>
  <c r="N23" i="39"/>
  <c r="N27" i="39"/>
  <c r="N33" i="39"/>
  <c r="D30" i="23"/>
  <c r="H35" i="39"/>
  <c r="G31" i="39"/>
  <c r="K31" i="39"/>
  <c r="F32" i="39"/>
  <c r="J32" i="39"/>
  <c r="N13" i="39"/>
  <c r="N17" i="39"/>
  <c r="N21" i="39"/>
  <c r="N25" i="39"/>
  <c r="N29" i="39"/>
  <c r="G35" i="39"/>
  <c r="K35" i="39"/>
  <c r="F35" i="39"/>
  <c r="J35" i="39"/>
  <c r="G38" i="39"/>
  <c r="K38" i="39"/>
  <c r="E32" i="39"/>
  <c r="N34" i="39"/>
  <c r="E31" i="39"/>
  <c r="N37" i="39"/>
  <c r="N38" i="39" l="1"/>
  <c r="N35" i="39"/>
  <c r="N32" i="39"/>
  <c r="N31" i="39"/>
  <c r="F32" i="28" l="1"/>
  <c r="G32" i="28"/>
  <c r="H32" i="28"/>
  <c r="I32" i="28"/>
  <c r="J32" i="28"/>
  <c r="K32" i="28"/>
  <c r="L32" i="28"/>
  <c r="M32" i="28"/>
  <c r="E32" i="28"/>
  <c r="F31" i="28"/>
  <c r="G31" i="28"/>
  <c r="H31" i="28"/>
  <c r="I31" i="28"/>
  <c r="J31" i="28"/>
  <c r="K31" i="28"/>
  <c r="L31" i="28"/>
  <c r="M31" i="28"/>
  <c r="E31" i="28"/>
  <c r="D24" i="23" l="1"/>
  <c r="M24" i="23" s="1"/>
  <c r="E37" i="23"/>
  <c r="F37" i="23"/>
  <c r="F51" i="23" s="1"/>
  <c r="G37" i="23"/>
  <c r="H37" i="23"/>
  <c r="H51" i="23" s="1"/>
  <c r="I37" i="23"/>
  <c r="J37" i="23"/>
  <c r="K37" i="23"/>
  <c r="K51" i="23" s="1"/>
  <c r="L37" i="23"/>
  <c r="D37" i="23"/>
  <c r="D51" i="23" s="1"/>
  <c r="E91" i="23"/>
  <c r="F91" i="23"/>
  <c r="G91" i="23"/>
  <c r="H91" i="23"/>
  <c r="I91" i="23"/>
  <c r="J91" i="23"/>
  <c r="K91" i="23"/>
  <c r="L91" i="23"/>
  <c r="D91" i="23"/>
  <c r="E71" i="23"/>
  <c r="F71" i="23"/>
  <c r="G71" i="23"/>
  <c r="H71" i="23"/>
  <c r="I71" i="23"/>
  <c r="J71" i="23"/>
  <c r="K71" i="23"/>
  <c r="L71" i="23"/>
  <c r="D71" i="23"/>
  <c r="E103" i="23" l="1"/>
  <c r="F103" i="23"/>
  <c r="G103" i="23"/>
  <c r="H103" i="23"/>
  <c r="I103" i="23"/>
  <c r="J103" i="23"/>
  <c r="K103" i="23"/>
  <c r="L103" i="23"/>
  <c r="D103" i="23"/>
  <c r="E102" i="23"/>
  <c r="F102" i="23"/>
  <c r="G102" i="23"/>
  <c r="H102" i="23"/>
  <c r="I102" i="23"/>
  <c r="J102" i="23"/>
  <c r="K102" i="23"/>
  <c r="L102" i="23"/>
  <c r="D102" i="23"/>
  <c r="E101" i="23"/>
  <c r="F101" i="23"/>
  <c r="G101" i="23"/>
  <c r="H101" i="23"/>
  <c r="I101" i="23"/>
  <c r="J101" i="23"/>
  <c r="K101" i="23"/>
  <c r="L101" i="23"/>
  <c r="D101" i="23"/>
  <c r="E98" i="23"/>
  <c r="F98" i="23"/>
  <c r="G98" i="23"/>
  <c r="H98" i="23"/>
  <c r="I98" i="23"/>
  <c r="J98" i="23"/>
  <c r="K98" i="23"/>
  <c r="L98" i="23"/>
  <c r="D98" i="23"/>
  <c r="E97" i="23"/>
  <c r="F97" i="23"/>
  <c r="G97" i="23"/>
  <c r="H97" i="23"/>
  <c r="I97" i="23"/>
  <c r="J97" i="23"/>
  <c r="K97" i="23"/>
  <c r="L97" i="23"/>
  <c r="D97" i="23"/>
  <c r="E96" i="23"/>
  <c r="F96" i="23"/>
  <c r="G96" i="23"/>
  <c r="H96" i="23"/>
  <c r="I96" i="23"/>
  <c r="J96" i="23"/>
  <c r="K96" i="23"/>
  <c r="L96" i="23"/>
  <c r="D96" i="23"/>
  <c r="E95" i="23"/>
  <c r="F95" i="23"/>
  <c r="G95" i="23"/>
  <c r="H95" i="23"/>
  <c r="I95" i="23"/>
  <c r="J95" i="23"/>
  <c r="K95" i="23"/>
  <c r="L95" i="23"/>
  <c r="D95" i="23"/>
  <c r="E93" i="23"/>
  <c r="F93" i="23"/>
  <c r="G93" i="23"/>
  <c r="H93" i="23"/>
  <c r="I93" i="23"/>
  <c r="J93" i="23"/>
  <c r="K93" i="23"/>
  <c r="L93" i="23"/>
  <c r="D93" i="23"/>
  <c r="E92" i="23"/>
  <c r="F92" i="23"/>
  <c r="G92" i="23"/>
  <c r="H92" i="23"/>
  <c r="I92" i="23"/>
  <c r="J92" i="23"/>
  <c r="K92" i="23"/>
  <c r="L92" i="23"/>
  <c r="D92" i="23"/>
  <c r="E89" i="23"/>
  <c r="F89" i="23"/>
  <c r="G89" i="23"/>
  <c r="H89" i="23"/>
  <c r="I89" i="23"/>
  <c r="J89" i="23"/>
  <c r="K89" i="23"/>
  <c r="L89" i="23"/>
  <c r="D89" i="23"/>
  <c r="E83" i="23"/>
  <c r="F83" i="23"/>
  <c r="G83" i="23"/>
  <c r="H83" i="23"/>
  <c r="I83" i="23"/>
  <c r="J83" i="23"/>
  <c r="K83" i="23"/>
  <c r="L83" i="23"/>
  <c r="D83" i="23"/>
  <c r="E82" i="23"/>
  <c r="F82" i="23"/>
  <c r="G82" i="23"/>
  <c r="H82" i="23"/>
  <c r="I82" i="23"/>
  <c r="J82" i="23"/>
  <c r="K82" i="23"/>
  <c r="L82" i="23"/>
  <c r="D82" i="23"/>
  <c r="E81" i="23"/>
  <c r="F81" i="23"/>
  <c r="G81" i="23"/>
  <c r="H81" i="23"/>
  <c r="I81" i="23"/>
  <c r="J81" i="23"/>
  <c r="K81" i="23"/>
  <c r="L81" i="23"/>
  <c r="D81" i="23"/>
  <c r="E78" i="23"/>
  <c r="F78" i="23"/>
  <c r="G78" i="23"/>
  <c r="H78" i="23"/>
  <c r="I78" i="23"/>
  <c r="J78" i="23"/>
  <c r="K78" i="23"/>
  <c r="L78" i="23"/>
  <c r="D78" i="23"/>
  <c r="E77" i="23"/>
  <c r="F77" i="23"/>
  <c r="G77" i="23"/>
  <c r="H77" i="23"/>
  <c r="I77" i="23"/>
  <c r="J77" i="23"/>
  <c r="K77" i="23"/>
  <c r="L77" i="23"/>
  <c r="D77" i="23"/>
  <c r="E76" i="23"/>
  <c r="F76" i="23"/>
  <c r="G76" i="23"/>
  <c r="H76" i="23"/>
  <c r="I76" i="23"/>
  <c r="J76" i="23"/>
  <c r="K76" i="23"/>
  <c r="L76" i="23"/>
  <c r="D76" i="23"/>
  <c r="E75" i="23"/>
  <c r="F75" i="23"/>
  <c r="G75" i="23"/>
  <c r="H75" i="23"/>
  <c r="I75" i="23"/>
  <c r="J75" i="23"/>
  <c r="K75" i="23"/>
  <c r="L75" i="23"/>
  <c r="D75" i="23"/>
  <c r="E73" i="23"/>
  <c r="F73" i="23"/>
  <c r="G73" i="23"/>
  <c r="H73" i="23"/>
  <c r="I73" i="23"/>
  <c r="J73" i="23"/>
  <c r="K73" i="23"/>
  <c r="L73" i="23"/>
  <c r="D73" i="23"/>
  <c r="E72" i="23"/>
  <c r="F72" i="23"/>
  <c r="G72" i="23"/>
  <c r="H72" i="23"/>
  <c r="I72" i="23"/>
  <c r="J72" i="23"/>
  <c r="K72" i="23"/>
  <c r="L72" i="23"/>
  <c r="D72" i="23"/>
  <c r="E69" i="23"/>
  <c r="F69" i="23"/>
  <c r="G69" i="23"/>
  <c r="H69" i="23"/>
  <c r="I69" i="23"/>
  <c r="J69" i="23"/>
  <c r="K69" i="23"/>
  <c r="L69" i="23"/>
  <c r="D69" i="23"/>
  <c r="E49" i="23"/>
  <c r="F49" i="23"/>
  <c r="G49" i="23"/>
  <c r="H49" i="23"/>
  <c r="I49" i="23"/>
  <c r="J49" i="23"/>
  <c r="K49" i="23"/>
  <c r="L49" i="23"/>
  <c r="D49" i="23"/>
  <c r="E48" i="23"/>
  <c r="F48" i="23"/>
  <c r="G48" i="23"/>
  <c r="H48" i="23"/>
  <c r="I48" i="23"/>
  <c r="J48" i="23"/>
  <c r="K48" i="23"/>
  <c r="L48" i="23"/>
  <c r="D48" i="23"/>
  <c r="E47" i="23"/>
  <c r="F47" i="23"/>
  <c r="G47" i="23"/>
  <c r="H47" i="23"/>
  <c r="I47" i="23"/>
  <c r="J47" i="23"/>
  <c r="K47" i="23"/>
  <c r="L47" i="23"/>
  <c r="D47" i="23"/>
  <c r="E44" i="23"/>
  <c r="F44" i="23"/>
  <c r="G44" i="23"/>
  <c r="H44" i="23"/>
  <c r="I44" i="23"/>
  <c r="J44" i="23"/>
  <c r="K44" i="23"/>
  <c r="L44" i="23"/>
  <c r="D44" i="23"/>
  <c r="E43" i="23"/>
  <c r="F43" i="23"/>
  <c r="G43" i="23"/>
  <c r="H43" i="23"/>
  <c r="I43" i="23"/>
  <c r="J43" i="23"/>
  <c r="K43" i="23"/>
  <c r="L43" i="23"/>
  <c r="D43" i="23"/>
  <c r="E42" i="23"/>
  <c r="F42" i="23"/>
  <c r="G42" i="23"/>
  <c r="H42" i="23"/>
  <c r="I42" i="23"/>
  <c r="J42" i="23"/>
  <c r="K42" i="23"/>
  <c r="L42" i="23"/>
  <c r="D42" i="23"/>
  <c r="E41" i="23"/>
  <c r="F41" i="23"/>
  <c r="G41" i="23"/>
  <c r="H41" i="23"/>
  <c r="I41" i="23"/>
  <c r="J41" i="23"/>
  <c r="K41" i="23"/>
  <c r="L41" i="23"/>
  <c r="D41" i="23"/>
  <c r="E39" i="23"/>
  <c r="F39" i="23"/>
  <c r="G39" i="23"/>
  <c r="H39" i="23"/>
  <c r="I39" i="23"/>
  <c r="J39" i="23"/>
  <c r="K39" i="23"/>
  <c r="L39" i="23"/>
  <c r="D39" i="23"/>
  <c r="E38" i="23"/>
  <c r="F38" i="23"/>
  <c r="G38" i="23"/>
  <c r="H38" i="23"/>
  <c r="I38" i="23"/>
  <c r="J38" i="23"/>
  <c r="K38" i="23"/>
  <c r="L38" i="23"/>
  <c r="D38" i="23"/>
  <c r="E35" i="23"/>
  <c r="F35" i="23"/>
  <c r="G35" i="23"/>
  <c r="H35" i="23"/>
  <c r="I35" i="23"/>
  <c r="J35" i="23"/>
  <c r="K35" i="23"/>
  <c r="L35" i="23"/>
  <c r="D35" i="23"/>
  <c r="D29" i="23"/>
  <c r="D28" i="23"/>
  <c r="D27" i="23"/>
  <c r="D23" i="23"/>
  <c r="D22" i="23"/>
  <c r="D21" i="23"/>
  <c r="D19" i="23"/>
  <c r="D18" i="23"/>
  <c r="D15" i="23"/>
  <c r="N11" i="36" l="1"/>
  <c r="N12" i="36"/>
  <c r="N13" i="36"/>
  <c r="N14" i="36"/>
  <c r="N15" i="36"/>
  <c r="N16" i="36"/>
  <c r="N17" i="36"/>
  <c r="N18" i="36"/>
  <c r="N19" i="36"/>
  <c r="N20" i="36"/>
  <c r="N21" i="36"/>
  <c r="N22" i="36"/>
  <c r="N23" i="36"/>
  <c r="N24" i="36"/>
  <c r="N25" i="36"/>
  <c r="N26" i="36"/>
  <c r="N27" i="36"/>
  <c r="N28" i="36"/>
  <c r="N29" i="36"/>
  <c r="N30" i="36"/>
  <c r="E31" i="36"/>
  <c r="F31" i="36"/>
  <c r="G31" i="36"/>
  <c r="H31" i="36"/>
  <c r="I31" i="36"/>
  <c r="J31" i="36"/>
  <c r="K31" i="36"/>
  <c r="L31" i="36"/>
  <c r="M31" i="36"/>
  <c r="E32" i="36"/>
  <c r="F32" i="36"/>
  <c r="G32" i="36"/>
  <c r="H32" i="36"/>
  <c r="I32" i="36"/>
  <c r="J32" i="36"/>
  <c r="K32" i="36"/>
  <c r="L32" i="36"/>
  <c r="M32" i="36"/>
  <c r="N33" i="36"/>
  <c r="N34" i="36"/>
  <c r="N35" i="36" s="1"/>
  <c r="E35" i="36"/>
  <c r="F35" i="36"/>
  <c r="G35" i="36"/>
  <c r="H35" i="36"/>
  <c r="I35" i="36"/>
  <c r="J35" i="36"/>
  <c r="K35" i="36"/>
  <c r="L35" i="36"/>
  <c r="M35" i="36"/>
  <c r="N36" i="36"/>
  <c r="N37" i="36"/>
  <c r="N38" i="36" s="1"/>
  <c r="E38" i="36"/>
  <c r="F38" i="36"/>
  <c r="G38" i="36"/>
  <c r="H38" i="36"/>
  <c r="I38" i="36"/>
  <c r="J38" i="36"/>
  <c r="K38" i="36"/>
  <c r="L38" i="36"/>
  <c r="M38" i="36"/>
  <c r="N32" i="36" l="1"/>
  <c r="N31" i="36"/>
  <c r="N11" i="35"/>
  <c r="N12" i="35"/>
  <c r="N13" i="35"/>
  <c r="N14" i="35"/>
  <c r="N15" i="35"/>
  <c r="N16" i="35"/>
  <c r="N17" i="35"/>
  <c r="N18" i="35"/>
  <c r="N19" i="35"/>
  <c r="N20" i="35"/>
  <c r="N21" i="35"/>
  <c r="N22" i="35"/>
  <c r="N23" i="35"/>
  <c r="N24" i="35"/>
  <c r="N25" i="35"/>
  <c r="N26" i="35"/>
  <c r="N27" i="35"/>
  <c r="N28" i="35"/>
  <c r="N29" i="35"/>
  <c r="N30" i="35"/>
  <c r="F31" i="35"/>
  <c r="G31" i="35"/>
  <c r="H31" i="35"/>
  <c r="I31" i="35"/>
  <c r="J31" i="35"/>
  <c r="K31" i="35"/>
  <c r="L31" i="35"/>
  <c r="M31" i="35"/>
  <c r="F32" i="35"/>
  <c r="G32" i="35"/>
  <c r="H32" i="35"/>
  <c r="I32" i="35"/>
  <c r="J32" i="35"/>
  <c r="K32" i="35"/>
  <c r="L32" i="35"/>
  <c r="M32" i="35"/>
  <c r="N33" i="35"/>
  <c r="N34" i="35"/>
  <c r="E35" i="35"/>
  <c r="F35" i="35"/>
  <c r="G35" i="35"/>
  <c r="H35" i="35"/>
  <c r="I35" i="35"/>
  <c r="J35" i="35"/>
  <c r="K35" i="35"/>
  <c r="L35" i="35"/>
  <c r="M35" i="35"/>
  <c r="N36" i="35"/>
  <c r="N37" i="35"/>
  <c r="E38" i="35"/>
  <c r="F38" i="35"/>
  <c r="G38" i="35"/>
  <c r="H38" i="35"/>
  <c r="I38" i="35"/>
  <c r="J38" i="35"/>
  <c r="K38" i="35"/>
  <c r="L38" i="35"/>
  <c r="M38" i="35"/>
  <c r="N38" i="35" l="1"/>
  <c r="N35" i="35"/>
  <c r="N11" i="34"/>
  <c r="N12" i="34"/>
  <c r="N13" i="34"/>
  <c r="N14" i="34"/>
  <c r="N15" i="34"/>
  <c r="N16" i="34"/>
  <c r="N17" i="34"/>
  <c r="N18" i="34"/>
  <c r="N19" i="34"/>
  <c r="N20" i="34"/>
  <c r="N21" i="34"/>
  <c r="N22" i="34"/>
  <c r="N23" i="34"/>
  <c r="N24" i="34"/>
  <c r="N25" i="34"/>
  <c r="N26" i="34"/>
  <c r="N27" i="34"/>
  <c r="N28" i="34"/>
  <c r="N29" i="34"/>
  <c r="N30" i="34"/>
  <c r="E31" i="34"/>
  <c r="F31" i="34"/>
  <c r="G31" i="34"/>
  <c r="H31" i="34"/>
  <c r="I31" i="34"/>
  <c r="J31" i="34"/>
  <c r="K31" i="34"/>
  <c r="L31" i="34"/>
  <c r="M31" i="34"/>
  <c r="E32" i="34"/>
  <c r="F32" i="34"/>
  <c r="G32" i="34"/>
  <c r="H32" i="34"/>
  <c r="I32" i="34"/>
  <c r="J32" i="34"/>
  <c r="K32" i="34"/>
  <c r="L32" i="34"/>
  <c r="M32" i="34"/>
  <c r="N33" i="34"/>
  <c r="N34" i="34"/>
  <c r="E35" i="34"/>
  <c r="F35" i="34"/>
  <c r="G35" i="34"/>
  <c r="H35" i="34"/>
  <c r="I35" i="34"/>
  <c r="J35" i="34"/>
  <c r="K35" i="34"/>
  <c r="L35" i="34"/>
  <c r="M35" i="34"/>
  <c r="N36" i="34"/>
  <c r="N37" i="34"/>
  <c r="E38" i="34"/>
  <c r="F38" i="34"/>
  <c r="G38" i="34"/>
  <c r="H38" i="34"/>
  <c r="I38" i="34"/>
  <c r="J38" i="34"/>
  <c r="K38" i="34"/>
  <c r="L38" i="34"/>
  <c r="M38" i="34"/>
  <c r="N11" i="33"/>
  <c r="N12" i="33"/>
  <c r="N13" i="33"/>
  <c r="N14" i="33"/>
  <c r="N15" i="33"/>
  <c r="N16" i="33"/>
  <c r="N17" i="33"/>
  <c r="N18" i="33"/>
  <c r="N19" i="33"/>
  <c r="N20" i="33"/>
  <c r="N21" i="33"/>
  <c r="N22" i="33"/>
  <c r="N23" i="33"/>
  <c r="N24" i="33"/>
  <c r="N25" i="33"/>
  <c r="N26" i="33"/>
  <c r="N27" i="33"/>
  <c r="N28" i="33"/>
  <c r="N29" i="33"/>
  <c r="N30" i="33"/>
  <c r="F31" i="33"/>
  <c r="G31" i="33"/>
  <c r="H31" i="33"/>
  <c r="I31" i="33"/>
  <c r="J31" i="33"/>
  <c r="K31" i="33"/>
  <c r="L31" i="33"/>
  <c r="M31" i="33"/>
  <c r="F32" i="33"/>
  <c r="G32" i="33"/>
  <c r="H32" i="33"/>
  <c r="I32" i="33"/>
  <c r="J32" i="33"/>
  <c r="K32" i="33"/>
  <c r="L32" i="33"/>
  <c r="M32" i="33"/>
  <c r="N33" i="33"/>
  <c r="N34" i="33"/>
  <c r="F35" i="33"/>
  <c r="G35" i="33"/>
  <c r="H35" i="33"/>
  <c r="I35" i="33"/>
  <c r="J35" i="33"/>
  <c r="K35" i="33"/>
  <c r="L35" i="33"/>
  <c r="M35" i="33"/>
  <c r="N36" i="33"/>
  <c r="N37" i="33"/>
  <c r="F38" i="33"/>
  <c r="G38" i="33"/>
  <c r="H38" i="33"/>
  <c r="I38" i="33"/>
  <c r="J38" i="33"/>
  <c r="K38" i="33"/>
  <c r="L38" i="33"/>
  <c r="M38" i="33"/>
  <c r="N38" i="33" l="1"/>
  <c r="N35" i="33"/>
  <c r="N31" i="33"/>
  <c r="N32" i="33"/>
  <c r="N32" i="34"/>
  <c r="N38" i="34"/>
  <c r="N35" i="34"/>
  <c r="N31" i="34"/>
  <c r="N11" i="32"/>
  <c r="N12" i="32"/>
  <c r="N13" i="32"/>
  <c r="N14" i="32"/>
  <c r="N15" i="32"/>
  <c r="N16" i="32"/>
  <c r="N17" i="32"/>
  <c r="N18" i="32"/>
  <c r="N19" i="32"/>
  <c r="N20" i="32"/>
  <c r="N21" i="32"/>
  <c r="N22" i="32"/>
  <c r="N23" i="32"/>
  <c r="N24" i="32"/>
  <c r="N25" i="32"/>
  <c r="N26" i="32"/>
  <c r="N27" i="32"/>
  <c r="N28" i="32"/>
  <c r="N29" i="32"/>
  <c r="N30" i="32"/>
  <c r="E31" i="32"/>
  <c r="F31" i="32"/>
  <c r="G31" i="32"/>
  <c r="H31" i="32"/>
  <c r="I31" i="32"/>
  <c r="J31" i="32"/>
  <c r="K31" i="32"/>
  <c r="L31" i="32"/>
  <c r="M31" i="32"/>
  <c r="E32" i="32"/>
  <c r="F32" i="32"/>
  <c r="G32" i="32"/>
  <c r="H32" i="32"/>
  <c r="I32" i="32"/>
  <c r="J32" i="32"/>
  <c r="K32" i="32"/>
  <c r="L32" i="32"/>
  <c r="M32" i="32"/>
  <c r="N33" i="32"/>
  <c r="N34" i="32"/>
  <c r="E35" i="32"/>
  <c r="F35" i="32"/>
  <c r="G35" i="32"/>
  <c r="H35" i="32"/>
  <c r="I35" i="32"/>
  <c r="J35" i="32"/>
  <c r="K35" i="32"/>
  <c r="L35" i="32"/>
  <c r="M35" i="32"/>
  <c r="N36" i="32"/>
  <c r="N37" i="32"/>
  <c r="E38" i="32"/>
  <c r="F38" i="32"/>
  <c r="G38" i="32"/>
  <c r="H38" i="32"/>
  <c r="I38" i="32"/>
  <c r="J38" i="32"/>
  <c r="K38" i="32"/>
  <c r="L38" i="32"/>
  <c r="M38" i="32"/>
  <c r="N35" i="32" l="1"/>
  <c r="N38" i="32"/>
  <c r="N31" i="32"/>
  <c r="N32" i="32"/>
  <c r="N31" i="31"/>
  <c r="G32" i="31"/>
  <c r="H32" i="31"/>
  <c r="I32" i="31"/>
  <c r="J32" i="31"/>
  <c r="K32" i="31"/>
  <c r="L32" i="31"/>
  <c r="M32" i="31"/>
  <c r="N32" i="31"/>
  <c r="N35" i="31"/>
  <c r="E35" i="31"/>
  <c r="F35" i="31"/>
  <c r="G35" i="31"/>
  <c r="H35" i="31"/>
  <c r="I35" i="31"/>
  <c r="J35" i="31"/>
  <c r="K35" i="31"/>
  <c r="L35" i="31"/>
  <c r="M35" i="31"/>
  <c r="N36" i="31"/>
  <c r="N37" i="31"/>
  <c r="E38" i="31"/>
  <c r="F38" i="31"/>
  <c r="G38" i="31"/>
  <c r="H38" i="31"/>
  <c r="I38" i="31"/>
  <c r="J38" i="31"/>
  <c r="K38" i="31"/>
  <c r="L38" i="31"/>
  <c r="M38" i="31"/>
  <c r="N11" i="30"/>
  <c r="N12" i="30"/>
  <c r="N13" i="30"/>
  <c r="N14" i="30"/>
  <c r="N15" i="30"/>
  <c r="N16" i="30"/>
  <c r="N17" i="30"/>
  <c r="N18" i="30"/>
  <c r="N19" i="30"/>
  <c r="N20" i="30"/>
  <c r="N21" i="30"/>
  <c r="N22" i="30"/>
  <c r="N23" i="30"/>
  <c r="N24" i="30"/>
  <c r="N25" i="30"/>
  <c r="N26" i="30"/>
  <c r="N27" i="30"/>
  <c r="N28" i="30"/>
  <c r="N29" i="30"/>
  <c r="N30" i="30"/>
  <c r="E31" i="30"/>
  <c r="F31" i="30"/>
  <c r="G31" i="30"/>
  <c r="H31" i="30"/>
  <c r="I31" i="30"/>
  <c r="J31" i="30"/>
  <c r="K31" i="30"/>
  <c r="L31" i="30"/>
  <c r="M31" i="30"/>
  <c r="E32" i="30"/>
  <c r="F32" i="30"/>
  <c r="G32" i="30"/>
  <c r="H32" i="30"/>
  <c r="I32" i="30"/>
  <c r="J32" i="30"/>
  <c r="K32" i="30"/>
  <c r="L32" i="30"/>
  <c r="M32" i="30"/>
  <c r="N33" i="30"/>
  <c r="N34" i="30"/>
  <c r="N36" i="30"/>
  <c r="N37" i="30"/>
  <c r="N32" i="30" l="1"/>
  <c r="N35" i="30"/>
  <c r="N38" i="31"/>
  <c r="N31" i="30"/>
  <c r="N14" i="29"/>
  <c r="N15" i="29"/>
  <c r="N16" i="29"/>
  <c r="N17" i="29"/>
  <c r="N18" i="29"/>
  <c r="N19" i="29"/>
  <c r="N20" i="29"/>
  <c r="N21" i="29"/>
  <c r="N22" i="29"/>
  <c r="N23" i="29"/>
  <c r="N24" i="29"/>
  <c r="N25" i="29"/>
  <c r="N26" i="29"/>
  <c r="N27" i="29"/>
  <c r="N28" i="29"/>
  <c r="N29" i="29"/>
  <c r="N30" i="29"/>
  <c r="F31" i="29"/>
  <c r="G31" i="29"/>
  <c r="H31" i="29"/>
  <c r="I31" i="29"/>
  <c r="J31" i="29"/>
  <c r="K31" i="29"/>
  <c r="L31" i="29"/>
  <c r="M31" i="29"/>
  <c r="E32" i="29"/>
  <c r="F32" i="29"/>
  <c r="G32" i="29"/>
  <c r="H32" i="29"/>
  <c r="I32" i="29"/>
  <c r="J32" i="29"/>
  <c r="K32" i="29"/>
  <c r="L32" i="29"/>
  <c r="M32" i="29"/>
  <c r="N34" i="29"/>
  <c r="E35" i="29"/>
  <c r="F35" i="29"/>
  <c r="G35" i="29"/>
  <c r="H35" i="29"/>
  <c r="I35" i="29"/>
  <c r="J35" i="29"/>
  <c r="K35" i="29"/>
  <c r="L35" i="29"/>
  <c r="M35" i="29"/>
  <c r="N36" i="29"/>
  <c r="N37" i="29"/>
  <c r="E38" i="29"/>
  <c r="F38" i="29"/>
  <c r="G38" i="29"/>
  <c r="H38" i="29"/>
  <c r="I38" i="29"/>
  <c r="J38" i="29"/>
  <c r="K38" i="29"/>
  <c r="L38" i="29"/>
  <c r="M38" i="29"/>
  <c r="N38" i="29" l="1"/>
  <c r="N35" i="29"/>
  <c r="M38" i="28"/>
  <c r="L38" i="28"/>
  <c r="K38" i="28"/>
  <c r="J38" i="28"/>
  <c r="I38" i="28"/>
  <c r="H38" i="28"/>
  <c r="G38" i="28"/>
  <c r="F38" i="28"/>
  <c r="E38" i="28"/>
  <c r="N37" i="28"/>
  <c r="N36" i="28"/>
  <c r="M35" i="28"/>
  <c r="L35" i="28"/>
  <c r="K35" i="28"/>
  <c r="J35" i="28"/>
  <c r="I35" i="28"/>
  <c r="H35" i="28"/>
  <c r="G35" i="28"/>
  <c r="F35" i="28"/>
  <c r="E35" i="28"/>
  <c r="N34" i="28"/>
  <c r="N33" i="28"/>
  <c r="N30" i="28"/>
  <c r="N29" i="28"/>
  <c r="N28" i="28"/>
  <c r="N27" i="28"/>
  <c r="N26" i="28"/>
  <c r="N25" i="28"/>
  <c r="N24" i="28"/>
  <c r="N23" i="28"/>
  <c r="N22" i="28"/>
  <c r="N21" i="28"/>
  <c r="N20" i="28"/>
  <c r="N19" i="28"/>
  <c r="N18" i="28"/>
  <c r="N17" i="28"/>
  <c r="N16" i="28"/>
  <c r="N15" i="28"/>
  <c r="N14" i="28"/>
  <c r="N13" i="28"/>
  <c r="N12" i="28"/>
  <c r="N11" i="28"/>
  <c r="N35" i="28" l="1"/>
  <c r="N32" i="28"/>
  <c r="N38" i="28"/>
  <c r="N31" i="28"/>
  <c r="L38" i="8"/>
  <c r="K38" i="8"/>
  <c r="J38" i="8"/>
  <c r="I38" i="8"/>
  <c r="H38" i="8"/>
  <c r="G38" i="8"/>
  <c r="F38" i="8"/>
  <c r="E38" i="8"/>
  <c r="N37" i="8"/>
  <c r="N36" i="8"/>
  <c r="L35" i="8"/>
  <c r="K35" i="8"/>
  <c r="J35" i="8"/>
  <c r="I35" i="8"/>
  <c r="H35" i="8"/>
  <c r="G35" i="8"/>
  <c r="F35" i="8"/>
  <c r="E35" i="8"/>
  <c r="N34" i="8"/>
  <c r="N33" i="8"/>
  <c r="M32" i="8"/>
  <c r="L32" i="8"/>
  <c r="K32" i="8"/>
  <c r="J32" i="8"/>
  <c r="I32" i="8"/>
  <c r="H32" i="8"/>
  <c r="G32" i="8"/>
  <c r="F32" i="8"/>
  <c r="E32" i="8"/>
  <c r="M31" i="8"/>
  <c r="L31" i="8"/>
  <c r="K31" i="8"/>
  <c r="J31" i="8"/>
  <c r="I31" i="8"/>
  <c r="H31" i="8"/>
  <c r="G31" i="8"/>
  <c r="F31" i="8"/>
  <c r="E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35" i="8" l="1"/>
  <c r="N31" i="8"/>
  <c r="N32" i="8"/>
  <c r="N38" i="8"/>
  <c r="M38" i="6" l="1"/>
  <c r="L38" i="6"/>
  <c r="K38" i="6"/>
  <c r="J38" i="6"/>
  <c r="I38" i="6"/>
  <c r="H38" i="6"/>
  <c r="G38" i="6"/>
  <c r="F38" i="6"/>
  <c r="E38" i="6"/>
  <c r="N37" i="6"/>
  <c r="N36" i="6"/>
  <c r="M35" i="6"/>
  <c r="L35" i="6"/>
  <c r="K35" i="6"/>
  <c r="J35" i="6"/>
  <c r="I35" i="6"/>
  <c r="H35" i="6"/>
  <c r="G35" i="6"/>
  <c r="F35" i="6"/>
  <c r="E35" i="6"/>
  <c r="N34" i="6"/>
  <c r="N33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38" i="6" l="1"/>
  <c r="N35" i="6"/>
  <c r="N32" i="6"/>
  <c r="N31" i="6"/>
  <c r="G31" i="16"/>
  <c r="G32" i="16"/>
  <c r="E31" i="17" l="1"/>
  <c r="F31" i="17"/>
  <c r="G31" i="17"/>
  <c r="H31" i="17"/>
  <c r="I31" i="17"/>
  <c r="J31" i="17"/>
  <c r="K31" i="17"/>
  <c r="L31" i="17"/>
  <c r="M31" i="17"/>
  <c r="E32" i="17"/>
  <c r="F32" i="17"/>
  <c r="G32" i="17"/>
  <c r="H32" i="17"/>
  <c r="I32" i="17"/>
  <c r="J32" i="17"/>
  <c r="K32" i="17"/>
  <c r="L32" i="17"/>
  <c r="M32" i="17"/>
  <c r="M23" i="23" l="1"/>
  <c r="N13" i="17" l="1"/>
  <c r="N11" i="17"/>
  <c r="I31" i="16"/>
  <c r="E86" i="23" l="1"/>
  <c r="F86" i="23"/>
  <c r="G86" i="23"/>
  <c r="H86" i="23"/>
  <c r="I86" i="23"/>
  <c r="J86" i="23"/>
  <c r="K86" i="23"/>
  <c r="L86" i="23"/>
  <c r="E87" i="23"/>
  <c r="F87" i="23"/>
  <c r="G87" i="23"/>
  <c r="H87" i="23"/>
  <c r="I87" i="23"/>
  <c r="J87" i="23"/>
  <c r="K87" i="23"/>
  <c r="L87" i="23"/>
  <c r="E88" i="23"/>
  <c r="F88" i="23"/>
  <c r="G88" i="23"/>
  <c r="H88" i="23"/>
  <c r="I88" i="23"/>
  <c r="J88" i="23"/>
  <c r="K88" i="23"/>
  <c r="L88" i="23"/>
  <c r="E90" i="23"/>
  <c r="F90" i="23"/>
  <c r="G90" i="23"/>
  <c r="H90" i="23"/>
  <c r="I90" i="23"/>
  <c r="J90" i="23"/>
  <c r="K90" i="23"/>
  <c r="L90" i="23"/>
  <c r="E94" i="23"/>
  <c r="F94" i="23"/>
  <c r="G94" i="23"/>
  <c r="H94" i="23"/>
  <c r="I94" i="23"/>
  <c r="J94" i="23"/>
  <c r="K94" i="23"/>
  <c r="L94" i="23"/>
  <c r="E99" i="23"/>
  <c r="F99" i="23"/>
  <c r="G99" i="23"/>
  <c r="H99" i="23"/>
  <c r="I99" i="23"/>
  <c r="J99" i="23"/>
  <c r="K99" i="23"/>
  <c r="L99" i="23"/>
  <c r="E100" i="23"/>
  <c r="F100" i="23"/>
  <c r="G100" i="23"/>
  <c r="H100" i="23"/>
  <c r="I100" i="23"/>
  <c r="J100" i="23"/>
  <c r="K100" i="23"/>
  <c r="L100" i="23"/>
  <c r="D100" i="23"/>
  <c r="D99" i="23"/>
  <c r="D94" i="23"/>
  <c r="D90" i="23"/>
  <c r="D88" i="23"/>
  <c r="D87" i="23"/>
  <c r="D86" i="23"/>
  <c r="E66" i="23"/>
  <c r="F66" i="23"/>
  <c r="G66" i="23"/>
  <c r="H66" i="23"/>
  <c r="I66" i="23"/>
  <c r="J66" i="23"/>
  <c r="K66" i="23"/>
  <c r="L66" i="23"/>
  <c r="E67" i="23"/>
  <c r="F67" i="23"/>
  <c r="G67" i="23"/>
  <c r="H67" i="23"/>
  <c r="I67" i="23"/>
  <c r="J67" i="23"/>
  <c r="K67" i="23"/>
  <c r="L67" i="23"/>
  <c r="E68" i="23"/>
  <c r="F68" i="23"/>
  <c r="G68" i="23"/>
  <c r="H68" i="23"/>
  <c r="I68" i="23"/>
  <c r="J68" i="23"/>
  <c r="K68" i="23"/>
  <c r="L68" i="23"/>
  <c r="E70" i="23"/>
  <c r="F70" i="23"/>
  <c r="G70" i="23"/>
  <c r="H70" i="23"/>
  <c r="I70" i="23"/>
  <c r="J70" i="23"/>
  <c r="K70" i="23"/>
  <c r="L70" i="23"/>
  <c r="E74" i="23"/>
  <c r="F74" i="23"/>
  <c r="G74" i="23"/>
  <c r="H74" i="23"/>
  <c r="I74" i="23"/>
  <c r="J74" i="23"/>
  <c r="K74" i="23"/>
  <c r="L74" i="23"/>
  <c r="E79" i="23"/>
  <c r="F79" i="23"/>
  <c r="G79" i="23"/>
  <c r="H79" i="23"/>
  <c r="I79" i="23"/>
  <c r="J79" i="23"/>
  <c r="K79" i="23"/>
  <c r="L79" i="23"/>
  <c r="E80" i="23"/>
  <c r="F80" i="23"/>
  <c r="G80" i="23"/>
  <c r="H80" i="23"/>
  <c r="I80" i="23"/>
  <c r="J80" i="23"/>
  <c r="K80" i="23"/>
  <c r="L80" i="23"/>
  <c r="D80" i="23"/>
  <c r="D79" i="23"/>
  <c r="D74" i="23"/>
  <c r="D70" i="23"/>
  <c r="D68" i="23"/>
  <c r="D67" i="23"/>
  <c r="D66" i="23"/>
  <c r="M78" i="23" l="1"/>
  <c r="M102" i="23"/>
  <c r="M96" i="23"/>
  <c r="M81" i="23"/>
  <c r="M101" i="23"/>
  <c r="M100" i="23"/>
  <c r="M99" i="23"/>
  <c r="K105" i="23"/>
  <c r="I105" i="23"/>
  <c r="M76" i="23"/>
  <c r="M93" i="23"/>
  <c r="F85" i="23"/>
  <c r="M73" i="23"/>
  <c r="J85" i="23"/>
  <c r="G105" i="23"/>
  <c r="M91" i="23"/>
  <c r="E105" i="23"/>
  <c r="M89" i="23"/>
  <c r="M69" i="23"/>
  <c r="M87" i="23"/>
  <c r="K85" i="23"/>
  <c r="G85" i="23"/>
  <c r="M103" i="23"/>
  <c r="I85" i="23"/>
  <c r="E85" i="23"/>
  <c r="M77" i="23"/>
  <c r="M97" i="23"/>
  <c r="M75" i="23"/>
  <c r="M95" i="23"/>
  <c r="L105" i="23"/>
  <c r="H105" i="23"/>
  <c r="L85" i="23"/>
  <c r="H85" i="23"/>
  <c r="J105" i="23"/>
  <c r="F105" i="23"/>
  <c r="M90" i="23"/>
  <c r="M94" i="23"/>
  <c r="M98" i="23"/>
  <c r="M88" i="23"/>
  <c r="M92" i="23"/>
  <c r="M104" i="23"/>
  <c r="D105" i="23"/>
  <c r="M86" i="23"/>
  <c r="M70" i="23"/>
  <c r="M74" i="23"/>
  <c r="M82" i="23"/>
  <c r="M67" i="23"/>
  <c r="M71" i="23"/>
  <c r="M79" i="23"/>
  <c r="M83" i="23"/>
  <c r="M68" i="23"/>
  <c r="M72" i="23"/>
  <c r="M80" i="23"/>
  <c r="M84" i="23"/>
  <c r="D85" i="23"/>
  <c r="M66" i="23"/>
  <c r="M105" i="23" l="1"/>
  <c r="M85" i="23"/>
  <c r="E32" i="23" l="1"/>
  <c r="F32" i="23"/>
  <c r="G32" i="23"/>
  <c r="H32" i="23"/>
  <c r="I32" i="23"/>
  <c r="J32" i="23"/>
  <c r="K32" i="23"/>
  <c r="L32" i="23"/>
  <c r="E33" i="23"/>
  <c r="F33" i="23"/>
  <c r="G33" i="23"/>
  <c r="H33" i="23"/>
  <c r="I33" i="23"/>
  <c r="J33" i="23"/>
  <c r="K33" i="23"/>
  <c r="L33" i="23"/>
  <c r="E34" i="23"/>
  <c r="F34" i="23"/>
  <c r="G34" i="23"/>
  <c r="H34" i="23"/>
  <c r="I34" i="23"/>
  <c r="J34" i="23"/>
  <c r="K34" i="23"/>
  <c r="L34" i="23"/>
  <c r="E36" i="23"/>
  <c r="F36" i="23"/>
  <c r="G36" i="23"/>
  <c r="H36" i="23"/>
  <c r="I36" i="23"/>
  <c r="J36" i="23"/>
  <c r="K36" i="23"/>
  <c r="L36" i="23"/>
  <c r="E40" i="23"/>
  <c r="F40" i="23"/>
  <c r="G40" i="23"/>
  <c r="H40" i="23"/>
  <c r="I40" i="23"/>
  <c r="J40" i="23"/>
  <c r="K40" i="23"/>
  <c r="L40" i="23"/>
  <c r="E45" i="23"/>
  <c r="F45" i="23"/>
  <c r="G45" i="23"/>
  <c r="H45" i="23"/>
  <c r="I45" i="23"/>
  <c r="J45" i="23"/>
  <c r="K45" i="23"/>
  <c r="L45" i="23"/>
  <c r="E46" i="23"/>
  <c r="F46" i="23"/>
  <c r="G46" i="23"/>
  <c r="H46" i="23"/>
  <c r="I46" i="23"/>
  <c r="J46" i="23"/>
  <c r="K46" i="23"/>
  <c r="L46" i="23"/>
  <c r="D46" i="23"/>
  <c r="D45" i="23"/>
  <c r="D40" i="23"/>
  <c r="D36" i="23"/>
  <c r="D34" i="23"/>
  <c r="D33" i="23"/>
  <c r="D32" i="23"/>
  <c r="M34" i="23" l="1"/>
  <c r="M41" i="23"/>
  <c r="M36" i="23"/>
  <c r="M32" i="23"/>
  <c r="M48" i="23"/>
  <c r="I51" i="23"/>
  <c r="M45" i="23"/>
  <c r="M44" i="23"/>
  <c r="E51" i="23"/>
  <c r="M39" i="23"/>
  <c r="M37" i="23"/>
  <c r="M51" i="23" s="1"/>
  <c r="M35" i="23"/>
  <c r="M33" i="23"/>
  <c r="M50" i="23"/>
  <c r="G51" i="23"/>
  <c r="M43" i="23"/>
  <c r="M47" i="23"/>
  <c r="M49" i="23"/>
  <c r="M46" i="23"/>
  <c r="M42" i="23"/>
  <c r="J51" i="23"/>
  <c r="L51" i="23"/>
  <c r="M38" i="23"/>
  <c r="M40" i="23"/>
  <c r="D26" i="23" l="1"/>
  <c r="D25" i="23"/>
  <c r="D20" i="23"/>
  <c r="D16" i="23"/>
  <c r="D14" i="23"/>
  <c r="D12" i="23"/>
  <c r="M38" i="22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2" i="17"/>
  <c r="N37" i="16"/>
  <c r="N36" i="16"/>
  <c r="N34" i="16"/>
  <c r="N33" i="16"/>
  <c r="M32" i="16"/>
  <c r="L32" i="16"/>
  <c r="K32" i="16"/>
  <c r="J32" i="16"/>
  <c r="I32" i="16"/>
  <c r="H32" i="16"/>
  <c r="F32" i="16"/>
  <c r="E32" i="16"/>
  <c r="M31" i="16"/>
  <c r="L31" i="16"/>
  <c r="K31" i="16"/>
  <c r="J31" i="16"/>
  <c r="H31" i="16"/>
  <c r="F31" i="16"/>
  <c r="E31" i="16"/>
  <c r="N30" i="16"/>
  <c r="N29" i="16"/>
  <c r="N28" i="16"/>
  <c r="N27" i="16"/>
  <c r="N26" i="16"/>
  <c r="N25" i="16"/>
  <c r="N24" i="16"/>
  <c r="N23" i="16"/>
  <c r="N22" i="16"/>
  <c r="N21" i="16"/>
  <c r="N20" i="16"/>
  <c r="N19" i="16"/>
  <c r="N18" i="16"/>
  <c r="N17" i="16"/>
  <c r="N16" i="16"/>
  <c r="N15" i="16"/>
  <c r="N14" i="16"/>
  <c r="N13" i="16"/>
  <c r="N12" i="16"/>
  <c r="N11" i="16"/>
  <c r="M38" i="11"/>
  <c r="L38" i="11"/>
  <c r="K38" i="11"/>
  <c r="J38" i="11"/>
  <c r="I38" i="11"/>
  <c r="H38" i="11"/>
  <c r="G38" i="11"/>
  <c r="F38" i="11"/>
  <c r="E38" i="11"/>
  <c r="N37" i="11"/>
  <c r="N36" i="11"/>
  <c r="M35" i="11"/>
  <c r="L35" i="11"/>
  <c r="K35" i="11"/>
  <c r="J35" i="11"/>
  <c r="I35" i="11"/>
  <c r="H35" i="11"/>
  <c r="G35" i="11"/>
  <c r="F35" i="11"/>
  <c r="E35" i="11"/>
  <c r="N34" i="11"/>
  <c r="N33" i="11"/>
  <c r="M32" i="11"/>
  <c r="L32" i="11"/>
  <c r="K32" i="11"/>
  <c r="J32" i="11"/>
  <c r="I32" i="11"/>
  <c r="H32" i="11"/>
  <c r="G32" i="11"/>
  <c r="F32" i="11"/>
  <c r="E32" i="11"/>
  <c r="M31" i="11"/>
  <c r="L31" i="11"/>
  <c r="K31" i="11"/>
  <c r="J31" i="11"/>
  <c r="I31" i="11"/>
  <c r="H31" i="11"/>
  <c r="G31" i="11"/>
  <c r="F31" i="11"/>
  <c r="N30" i="11"/>
  <c r="N29" i="11"/>
  <c r="N28" i="11"/>
  <c r="N27" i="11"/>
  <c r="N26" i="11"/>
  <c r="N25" i="11"/>
  <c r="N24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N37" i="7"/>
  <c r="N36" i="7"/>
  <c r="M35" i="7"/>
  <c r="L35" i="7"/>
  <c r="K35" i="7"/>
  <c r="J35" i="7"/>
  <c r="I35" i="7"/>
  <c r="H35" i="7"/>
  <c r="G35" i="7"/>
  <c r="F35" i="7"/>
  <c r="E35" i="7"/>
  <c r="N34" i="7"/>
  <c r="N33" i="7"/>
  <c r="M32" i="7"/>
  <c r="L32" i="7"/>
  <c r="K32" i="7"/>
  <c r="J32" i="7"/>
  <c r="I32" i="7"/>
  <c r="H32" i="7"/>
  <c r="G32" i="7"/>
  <c r="F32" i="7"/>
  <c r="E32" i="7"/>
  <c r="M31" i="7"/>
  <c r="L31" i="7"/>
  <c r="K31" i="7"/>
  <c r="J31" i="7"/>
  <c r="I31" i="7"/>
  <c r="H31" i="7"/>
  <c r="G31" i="7"/>
  <c r="F31" i="7"/>
  <c r="E31" i="7"/>
  <c r="N30" i="7"/>
  <c r="N29" i="7"/>
  <c r="N28" i="7"/>
  <c r="N27" i="7"/>
  <c r="N25" i="7"/>
  <c r="N24" i="7"/>
  <c r="N23" i="7"/>
  <c r="N22" i="7"/>
  <c r="N21" i="7"/>
  <c r="N20" i="7"/>
  <c r="N19" i="7"/>
  <c r="N18" i="7"/>
  <c r="N17" i="7"/>
  <c r="N16" i="7"/>
  <c r="N15" i="7"/>
  <c r="N14" i="7"/>
  <c r="N12" i="7"/>
  <c r="M38" i="5"/>
  <c r="L38" i="5"/>
  <c r="K38" i="5"/>
  <c r="J38" i="5"/>
  <c r="I38" i="5"/>
  <c r="H38" i="5"/>
  <c r="G38" i="5"/>
  <c r="F38" i="5"/>
  <c r="E38" i="5"/>
  <c r="M35" i="5"/>
  <c r="L35" i="5"/>
  <c r="K35" i="5"/>
  <c r="J35" i="5"/>
  <c r="I35" i="5"/>
  <c r="H35" i="5"/>
  <c r="M32" i="5"/>
  <c r="L32" i="5"/>
  <c r="K32" i="5"/>
  <c r="J32" i="5"/>
  <c r="I32" i="5"/>
  <c r="H32" i="5"/>
  <c r="G32" i="5"/>
  <c r="F32" i="5"/>
  <c r="E32" i="5"/>
  <c r="M31" i="5"/>
  <c r="L31" i="5"/>
  <c r="K31" i="5"/>
  <c r="J31" i="5"/>
  <c r="I31" i="5"/>
  <c r="H31" i="5"/>
  <c r="G31" i="5"/>
  <c r="F31" i="5"/>
  <c r="E31" i="5"/>
  <c r="M38" i="4"/>
  <c r="L38" i="4"/>
  <c r="K38" i="4"/>
  <c r="J38" i="4"/>
  <c r="I38" i="4"/>
  <c r="H38" i="4"/>
  <c r="G38" i="4"/>
  <c r="F38" i="4"/>
  <c r="E38" i="4"/>
  <c r="M35" i="4"/>
  <c r="F38" i="1"/>
  <c r="G38" i="1"/>
  <c r="H38" i="1"/>
  <c r="I38" i="1"/>
  <c r="J38" i="1"/>
  <c r="K38" i="1"/>
  <c r="L38" i="1"/>
  <c r="M38" i="1"/>
  <c r="E38" i="1"/>
  <c r="F35" i="1"/>
  <c r="G35" i="1"/>
  <c r="H35" i="1"/>
  <c r="I35" i="1"/>
  <c r="J35" i="1"/>
  <c r="K35" i="1"/>
  <c r="L35" i="1"/>
  <c r="M35" i="1"/>
  <c r="E35" i="1"/>
  <c r="N37" i="1"/>
  <c r="N36" i="1"/>
  <c r="N34" i="1"/>
  <c r="N33" i="1"/>
  <c r="F32" i="1"/>
  <c r="G32" i="1"/>
  <c r="H32" i="1"/>
  <c r="I32" i="1"/>
  <c r="J32" i="1"/>
  <c r="K32" i="1"/>
  <c r="L32" i="1"/>
  <c r="M32" i="1"/>
  <c r="E32" i="1"/>
  <c r="F31" i="1"/>
  <c r="G31" i="1"/>
  <c r="H31" i="1"/>
  <c r="I31" i="1"/>
  <c r="J31" i="1"/>
  <c r="K31" i="1"/>
  <c r="L31" i="1"/>
  <c r="M31" i="1"/>
  <c r="E3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11" i="1"/>
  <c r="L32" i="22" l="1"/>
  <c r="M32" i="22"/>
  <c r="K32" i="22"/>
  <c r="J32" i="22"/>
  <c r="I32" i="22"/>
  <c r="H32" i="22"/>
  <c r="G32" i="22"/>
  <c r="F31" i="22"/>
  <c r="F32" i="22"/>
  <c r="E32" i="22"/>
  <c r="H31" i="22"/>
  <c r="L31" i="22"/>
  <c r="M31" i="22"/>
  <c r="K31" i="22"/>
  <c r="J31" i="22"/>
  <c r="I31" i="22"/>
  <c r="G31" i="22"/>
  <c r="E31" i="22"/>
  <c r="H38" i="22"/>
  <c r="N38" i="1"/>
  <c r="N38" i="5"/>
  <c r="K38" i="22"/>
  <c r="K35" i="22"/>
  <c r="N32" i="11"/>
  <c r="M35" i="22"/>
  <c r="L38" i="22"/>
  <c r="L35" i="22"/>
  <c r="J38" i="22"/>
  <c r="F38" i="22"/>
  <c r="H35" i="22"/>
  <c r="N35" i="5"/>
  <c r="N22" i="22"/>
  <c r="N35" i="11"/>
  <c r="L31" i="23"/>
  <c r="H31" i="23"/>
  <c r="E35" i="22"/>
  <c r="F35" i="22"/>
  <c r="N35" i="1"/>
  <c r="N32" i="1"/>
  <c r="N31" i="1"/>
  <c r="N30" i="22"/>
  <c r="N28" i="22"/>
  <c r="N26" i="22"/>
  <c r="N24" i="22"/>
  <c r="N20" i="22"/>
  <c r="N18" i="22"/>
  <c r="N16" i="22"/>
  <c r="N14" i="22"/>
  <c r="N32" i="16"/>
  <c r="N35" i="16"/>
  <c r="J35" i="22"/>
  <c r="N33" i="22"/>
  <c r="N38" i="16"/>
  <c r="I35" i="22"/>
  <c r="G38" i="22"/>
  <c r="I31" i="23"/>
  <c r="K31" i="23"/>
  <c r="G31" i="23"/>
  <c r="J31" i="23"/>
  <c r="F31" i="23"/>
  <c r="M30" i="23"/>
  <c r="M19" i="23"/>
  <c r="M20" i="23"/>
  <c r="M28" i="23"/>
  <c r="M27" i="23"/>
  <c r="M15" i="23"/>
  <c r="M16" i="23"/>
  <c r="M26" i="23"/>
  <c r="M17" i="23"/>
  <c r="M31" i="23" s="1"/>
  <c r="M14" i="23"/>
  <c r="M22" i="23"/>
  <c r="M18" i="23"/>
  <c r="M25" i="23"/>
  <c r="M21" i="23"/>
  <c r="M29" i="23"/>
  <c r="M12" i="23"/>
  <c r="N36" i="22"/>
  <c r="I38" i="22"/>
  <c r="N37" i="22"/>
  <c r="E38" i="22"/>
  <c r="G35" i="22"/>
  <c r="N34" i="22"/>
  <c r="N21" i="22"/>
  <c r="N29" i="22"/>
  <c r="N15" i="22"/>
  <c r="N12" i="22"/>
  <c r="N25" i="22"/>
  <c r="N17" i="22"/>
  <c r="N13" i="22"/>
  <c r="N23" i="22"/>
  <c r="N27" i="22"/>
  <c r="N19" i="22"/>
  <c r="N32" i="17"/>
  <c r="N31" i="17"/>
  <c r="N31" i="16"/>
  <c r="N38" i="11"/>
  <c r="N31" i="11"/>
  <c r="N38" i="7"/>
  <c r="N35" i="7"/>
  <c r="N32" i="7"/>
  <c r="N31" i="7"/>
  <c r="N35" i="22" l="1"/>
  <c r="N32" i="22"/>
  <c r="N38" i="22"/>
  <c r="N31" i="2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63EC45B-36F9-4022-88E5-76DB3E777627}" keepAlive="1" name="Consulta - Table002 (Page 1)" description="Conexión a la consulta 'Table002 (Page 1)' en el libro." type="5" refreshedVersion="0" background="1">
    <dbPr connection="Provider=Microsoft.Mashup.OleDb.1;Data Source=$Workbook$;Location=&quot;Table002 (Page 1)&quot;;Extended Properties=&quot;&quot;" command="SELECT * FROM [Table002 (Page 1)]"/>
  </connection>
</connections>
</file>

<file path=xl/sharedStrings.xml><?xml version="1.0" encoding="utf-8"?>
<sst xmlns="http://schemas.openxmlformats.org/spreadsheetml/2006/main" count="1254" uniqueCount="101">
  <si>
    <t>TIPO DE VEHÍCULO</t>
  </si>
  <si>
    <t>TURISMOS PARTICULARES</t>
  </si>
  <si>
    <t>RESTO TURISMOS</t>
  </si>
  <si>
    <t>MERCANCÍAS PMA &lt; 3500</t>
  </si>
  <si>
    <t>MERCANCIAS PMA &gt; 3500</t>
  </si>
  <si>
    <t>AUTOBUSES</t>
  </si>
  <si>
    <t>VEHÍCULOS AGRICOLAS</t>
  </si>
  <si>
    <t>OTROS</t>
  </si>
  <si>
    <t>TOTAL</t>
  </si>
  <si>
    <t>FRECUENCIA DE DEFECTOS</t>
  </si>
  <si>
    <t>MOTOCICL. Y CICLOMOTOR.</t>
  </si>
  <si>
    <t>REMOLQUES Y SEMIRREMOL.</t>
  </si>
  <si>
    <t>CAPÍTULO 1</t>
  </si>
  <si>
    <t>Identificación</t>
  </si>
  <si>
    <t>DG</t>
  </si>
  <si>
    <t>DL</t>
  </si>
  <si>
    <t>CAPÍTULO 2</t>
  </si>
  <si>
    <t>CAPÍTULO 3</t>
  </si>
  <si>
    <t>CAPÍTULO 4</t>
  </si>
  <si>
    <t>CAPÍTULO 5</t>
  </si>
  <si>
    <t>CAPÍTULO 6</t>
  </si>
  <si>
    <t>CAPÍTULO 8</t>
  </si>
  <si>
    <t>CAPÍTULO 9</t>
  </si>
  <si>
    <t>CAPÍTULO 10</t>
  </si>
  <si>
    <t>Acondicionamiento Interior</t>
  </si>
  <si>
    <t>Alumbrado y Señalización</t>
  </si>
  <si>
    <t>Emisiones Contaminantes</t>
  </si>
  <si>
    <t>Frenos</t>
  </si>
  <si>
    <t>Dirección</t>
  </si>
  <si>
    <t>Ejes, Ruedas, Neumáticos, Suspensión</t>
  </si>
  <si>
    <t>Acond. Ext. Carrocería y Chasis</t>
  </si>
  <si>
    <t>Motor y Transmisión</t>
  </si>
  <si>
    <t>Otros</t>
  </si>
  <si>
    <r>
      <rPr>
        <b/>
        <sz val="11"/>
        <color theme="1"/>
        <rFont val="Calibri"/>
        <family val="2"/>
        <scheme val="minor"/>
      </rPr>
      <t>CAPÍTU</t>
    </r>
    <r>
      <rPr>
        <sz val="11"/>
        <color theme="1"/>
        <rFont val="Calibri"/>
        <family val="2"/>
        <scheme val="minor"/>
      </rPr>
      <t>LO 7</t>
    </r>
  </si>
  <si>
    <t>TOTAL DEFECTOS</t>
  </si>
  <si>
    <t>Favorables</t>
  </si>
  <si>
    <t>Rechazados</t>
  </si>
  <si>
    <t>% de Rechazados</t>
  </si>
  <si>
    <t>Primera
Inspecc.</t>
  </si>
  <si>
    <t>Otras
Inspecc.</t>
  </si>
  <si>
    <t>VEHÍCULOS TOTALES</t>
  </si>
  <si>
    <r>
      <t xml:space="preserve">DEFECTOS
</t>
    </r>
    <r>
      <rPr>
        <sz val="9"/>
        <color theme="0"/>
        <rFont val="Calibri"/>
        <family val="2"/>
        <scheme val="minor"/>
      </rPr>
      <t>DG: Deficiencia Grave
DL: Deficiencia Leva</t>
    </r>
  </si>
  <si>
    <t>ANDALUCÍA</t>
  </si>
  <si>
    <t>ARAGÓN</t>
  </si>
  <si>
    <t>ASTURIAS</t>
  </si>
  <si>
    <t>BALEARES</t>
  </si>
  <si>
    <t>CANARIAS</t>
  </si>
  <si>
    <t>CANTABRIA</t>
  </si>
  <si>
    <t>CASTILLA LA MANCHA</t>
  </si>
  <si>
    <t>CASTILLA Y LEÓN</t>
  </si>
  <si>
    <t>CATALUÑA</t>
  </si>
  <si>
    <t>CEUTA</t>
  </si>
  <si>
    <t>EXTREMADURA</t>
  </si>
  <si>
    <t>GALICIA</t>
  </si>
  <si>
    <t>MADRID</t>
  </si>
  <si>
    <t>MELILLA</t>
  </si>
  <si>
    <t>NAVARRA</t>
  </si>
  <si>
    <t>PAÍS VASCO</t>
  </si>
  <si>
    <t>LA RIOJA</t>
  </si>
  <si>
    <t>VALENCIA</t>
  </si>
  <si>
    <t>MURCIA</t>
  </si>
  <si>
    <t>VEHÍCULOS CON INSPECCIÓN FAVORABLE</t>
  </si>
  <si>
    <t>VEHÍCULOS RECHAZADOS EN INSPECCIÓN</t>
  </si>
  <si>
    <t>CAPÍTULO 7</t>
  </si>
  <si>
    <r>
      <t xml:space="preserve">DEFECTOS
</t>
    </r>
    <r>
      <rPr>
        <sz val="9"/>
        <color rgb="FFFFFFFF"/>
        <rFont val="Calibri"/>
        <family val="2"/>
      </rPr>
      <t>DG: Deficiencia Grave</t>
    </r>
    <r>
      <rPr>
        <sz val="9"/>
        <color rgb="FFFFFFFF"/>
        <rFont val="Calibri"/>
        <family val="2"/>
      </rPr>
      <t xml:space="preserve">
DL: Deficiencia Leva</t>
    </r>
  </si>
  <si>
    <r>
      <rPr>
        <b/>
        <sz val="11"/>
        <color rgb="FF000000"/>
        <rFont val="Calibri"/>
        <family val="2"/>
      </rPr>
      <t>CAPÍTU</t>
    </r>
    <r>
      <rPr>
        <sz val="11"/>
        <color rgb="FF000000"/>
        <rFont val="Calibri"/>
        <family val="2"/>
      </rPr>
      <t>LO 7</t>
    </r>
  </si>
  <si>
    <t>NÚMERO DE INSPECCIONES</t>
  </si>
  <si>
    <r>
      <rPr>
        <b/>
        <sz val="11"/>
        <color indexed="8"/>
        <rFont val="Calibri"/>
        <family val="2"/>
      </rPr>
      <t>CAPÍTU</t>
    </r>
    <r>
      <rPr>
        <sz val="11"/>
        <color theme="1"/>
        <rFont val="Calibri"/>
        <family val="2"/>
        <scheme val="minor"/>
      </rPr>
      <t>LO 7</t>
    </r>
  </si>
  <si>
    <r>
      <t xml:space="preserve">DEFECTOS
</t>
    </r>
    <r>
      <rPr>
        <sz val="9"/>
        <color indexed="9"/>
        <rFont val="Calibri"/>
        <family val="2"/>
      </rPr>
      <t>DG: Deficiencia Grave
DL: Deficiencia Leva</t>
    </r>
  </si>
  <si>
    <t>VEHÍCULOS RECHAZADOS EN PRIMERA INSPECCIÓN</t>
  </si>
  <si>
    <r>
      <rPr>
        <b/>
        <sz val="14"/>
        <color theme="1"/>
        <rFont val="Calibri"/>
        <family val="2"/>
        <scheme val="minor"/>
      </rPr>
      <t>PRIMERAS</t>
    </r>
    <r>
      <rPr>
        <sz val="14"/>
        <color theme="1"/>
        <rFont val="Calibri"/>
        <family val="2"/>
        <scheme val="minor"/>
      </rPr>
      <t xml:space="preserve"> INSPECCIONES POR COMUNIDADES AUTÓNOMAS </t>
    </r>
  </si>
  <si>
    <r>
      <rPr>
        <b/>
        <sz val="14"/>
        <color theme="1"/>
        <rFont val="Calibri"/>
        <family val="2"/>
        <scheme val="minor"/>
      </rPr>
      <t>OTRAS</t>
    </r>
    <r>
      <rPr>
        <sz val="14"/>
        <color theme="1"/>
        <rFont val="Calibri"/>
        <family val="2"/>
        <scheme val="minor"/>
      </rPr>
      <t xml:space="preserve"> INSPECCIONES POR COMUNIDADES AUTÓNOMAS </t>
    </r>
  </si>
  <si>
    <t>M1 ambul. y taxis</t>
  </si>
  <si>
    <t>Resto M1</t>
  </si>
  <si>
    <t>L y Quads</t>
  </si>
  <si>
    <t>N1</t>
  </si>
  <si>
    <t>N2 y N3</t>
  </si>
  <si>
    <t>M2 y M3</t>
  </si>
  <si>
    <t>O</t>
  </si>
  <si>
    <t>T</t>
  </si>
  <si>
    <t>Resto</t>
  </si>
  <si>
    <t>DATOS DE LAS INSPECCIONES PERIÓDICAS
ITV 2025
TOTAL ESPAÑA</t>
  </si>
  <si>
    <t>DATOS DE LAS INSPECCIONES PERIÓDICAS
ITV 2025
COMUNIDAD VALENCIANA</t>
  </si>
  <si>
    <t>DATOS DE LAS INSPECCIONES PERIÓDICAS
ITV 2025
LA RIOJA</t>
  </si>
  <si>
    <t>DATOS DE LAS INSPECCIONES PERIÓDICAS
ITV 2025
Euskadi / País Vasco</t>
  </si>
  <si>
    <t>DATOS DE LAS INSPECCIONES PERIÓDICAS
ITV 2025
CF NAVARRA</t>
  </si>
  <si>
    <t>DATOS DE LAS INSPECCIONES PERIÓDICAS
ITV 2025
MURCIA</t>
  </si>
  <si>
    <t>DATOS DE LAS INSPECCIONES PERIÓDICAS
ITV 2025
MELILLA</t>
  </si>
  <si>
    <t>DATOS DE LAS INSPECCIONES PERIÓDICAS
ITV 2025
COMUNIDAD DE MADRID</t>
  </si>
  <si>
    <t>DATOS DE LAS INSPECCIONES PERIÓDICAS
ITV 2025
GALICIA</t>
  </si>
  <si>
    <t>DATOS DE LAS INSPECCIONES PERIÓDICAS
ITV 2025
 EXTREMADURA</t>
  </si>
  <si>
    <t>DATOS DE LAS INSPECCIONES PERIÓDICAS
ITV 2025
CEUTA</t>
  </si>
  <si>
    <t>DATOS DE LAS INSPECCIONES PERIÓDICAS
ITV 2025
CATALUÑA</t>
  </si>
  <si>
    <t>DATOS DE LAS INSPECCIONES PERIÓDICAS
ITV 2025
CASTILLA Y LEÓN</t>
  </si>
  <si>
    <t>DATOS DE LAS INSPECCIONES PERIÓDICAS
ITV 2025
CASTILLA LA MANCHA</t>
  </si>
  <si>
    <t>DATOS DE LAS INSPECCIONES PERIÓDICAS
ITV 2025
CANTABRIA</t>
  </si>
  <si>
    <t>DATOS DE LAS INSPECCIONES PERIÓDICAS
ITV 2025
CANARIAS</t>
  </si>
  <si>
    <t>DATOS DE LAS INSPECCIONES PERIÓDICAS
ITV 2025
BALEARES</t>
  </si>
  <si>
    <t>DATOS DE LAS INSPECCIONES PERIÓDICAS
ITV 2025
ASTURIAS</t>
  </si>
  <si>
    <t>DATOS DE LAS INSPECCIONES PERIÓDICAS
ITV 2025
ARAGÓN</t>
  </si>
  <si>
    <t>DATOS DE LAS INSPECCIONES PERIÓDICAS
ITV 2025
ANDALUCIA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</si>
</sst>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[$-C0A]General"/>
    <numFmt numFmtId="166" formatCode="#,##0.00&quot; &quot;[$€-C0A];[Red]&quot;-&quot;#,##0.00&quot; &quot;[$€-C0A]"/>
    <numFmt numFmtId="167" formatCode="_-* #,##0.00\ _€_-;\-* #,##0.00\ _€_-;_-* \-??\ _€_-;_-@_-"/>
    <numFmt numFmtId="168" formatCode="#,##0.00\ [$€-C0A];[Red]\-#,##0.00\ [$€-C0A]"/>
  </numFmts>
  <fonts count="3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9"/>
      <color rgb="FFFFFFFF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sz val="16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9"/>
      <name val="Calibri"/>
      <family val="2"/>
    </font>
    <font>
      <i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0"/>
      <name val="Arial"/>
      <family val="2"/>
      <charset val="1"/>
    </font>
    <font>
      <b/>
      <i/>
      <u/>
      <sz val="11"/>
      <color rgb="FF000000"/>
      <name val="Arial"/>
      <family val="2"/>
      <charset val="1"/>
    </font>
    <font>
      <sz val="10"/>
      <name val="Arial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gradientFill degree="90">
        <stop position="0">
          <color rgb="FFFFFFCC"/>
        </stop>
        <stop position="1">
          <color rgb="FFFFFF99"/>
        </stop>
      </gradientFill>
    </fill>
    <fill>
      <patternFill patternType="solid">
        <fgColor rgb="FFCCE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0">
    <xf numFmtId="0" fontId="0" fillId="0" borderId="0"/>
    <xf numFmtId="0" fontId="12" fillId="0" borderId="0"/>
    <xf numFmtId="0" fontId="14" fillId="0" borderId="0"/>
    <xf numFmtId="165" fontId="15" fillId="0" borderId="0"/>
    <xf numFmtId="0" fontId="16" fillId="0" borderId="0">
      <alignment horizontal="center"/>
    </xf>
    <xf numFmtId="0" fontId="16" fillId="0" borderId="0">
      <alignment horizontal="center" textRotation="90"/>
    </xf>
    <xf numFmtId="0" fontId="17" fillId="0" borderId="0"/>
    <xf numFmtId="166" fontId="17" fillId="0" borderId="0"/>
    <xf numFmtId="0" fontId="20" fillId="0" borderId="0"/>
    <xf numFmtId="0" fontId="13" fillId="0" borderId="0"/>
    <xf numFmtId="0" fontId="15" fillId="0" borderId="0"/>
    <xf numFmtId="0" fontId="23" fillId="0" borderId="0"/>
    <xf numFmtId="0" fontId="22" fillId="0" borderId="0"/>
    <xf numFmtId="164" fontId="22" fillId="0" borderId="0" applyFont="0" applyFill="0" applyBorder="0" applyAlignment="0" applyProtection="0"/>
    <xf numFmtId="0" fontId="23" fillId="0" borderId="0"/>
    <xf numFmtId="0" fontId="30" fillId="0" borderId="0">
      <alignment horizontal="center"/>
    </xf>
    <xf numFmtId="167" fontId="12" fillId="0" borderId="0" applyBorder="0" applyProtection="0"/>
    <xf numFmtId="0" fontId="31" fillId="0" borderId="0"/>
    <xf numFmtId="0" fontId="32" fillId="0" borderId="0"/>
    <xf numFmtId="0" fontId="32" fillId="0" borderId="0"/>
    <xf numFmtId="0" fontId="12" fillId="0" borderId="0"/>
    <xf numFmtId="0" fontId="32" fillId="0" borderId="0"/>
    <xf numFmtId="0" fontId="12" fillId="0" borderId="0"/>
    <xf numFmtId="0" fontId="33" fillId="0" borderId="0"/>
    <xf numFmtId="168" fontId="33" fillId="0" borderId="0"/>
    <xf numFmtId="0" fontId="34" fillId="0" borderId="0"/>
    <xf numFmtId="0" fontId="13" fillId="0" borderId="0"/>
    <xf numFmtId="0" fontId="30" fillId="0" borderId="0">
      <alignment horizontal="center" textRotation="90"/>
    </xf>
    <xf numFmtId="0" fontId="13" fillId="0" borderId="0"/>
    <xf numFmtId="164" fontId="13" fillId="0" borderId="0" applyFont="0" applyFill="0" applyBorder="0" applyAlignment="0" applyProtection="0"/>
  </cellStyleXfs>
  <cellXfs count="118">
    <xf numFmtId="0" fontId="0" fillId="0" borderId="0" xfId="0"/>
    <xf numFmtId="0" fontId="3" fillId="0" borderId="0" xfId="0" applyFont="1" applyAlignment="1">
      <alignment horizontal="center" vertical="center"/>
    </xf>
    <xf numFmtId="3" fontId="0" fillId="2" borderId="4" xfId="0" applyNumberFormat="1" applyFill="1" applyBorder="1"/>
    <xf numFmtId="3" fontId="2" fillId="2" borderId="4" xfId="0" applyNumberFormat="1" applyFont="1" applyFill="1" applyBorder="1"/>
    <xf numFmtId="3" fontId="2" fillId="3" borderId="5" xfId="0" applyNumberFormat="1" applyFont="1" applyFill="1" applyBorder="1"/>
    <xf numFmtId="3" fontId="0" fillId="3" borderId="4" xfId="0" applyNumberFormat="1" applyFill="1" applyBorder="1"/>
    <xf numFmtId="3" fontId="2" fillId="5" borderId="4" xfId="0" applyNumberFormat="1" applyFont="1" applyFill="1" applyBorder="1"/>
    <xf numFmtId="3" fontId="2" fillId="6" borderId="12" xfId="0" applyNumberFormat="1" applyFont="1" applyFill="1" applyBorder="1"/>
    <xf numFmtId="3" fontId="2" fillId="5" borderId="12" xfId="0" applyNumberFormat="1" applyFont="1" applyFill="1" applyBorder="1"/>
    <xf numFmtId="10" fontId="2" fillId="7" borderId="5" xfId="0" applyNumberFormat="1" applyFont="1" applyFill="1" applyBorder="1"/>
    <xf numFmtId="0" fontId="0" fillId="2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3" fontId="2" fillId="2" borderId="1" xfId="0" applyNumberFormat="1" applyFont="1" applyFill="1" applyBorder="1"/>
    <xf numFmtId="3" fontId="2" fillId="3" borderId="1" xfId="0" applyNumberFormat="1" applyFont="1" applyFill="1" applyBorder="1"/>
    <xf numFmtId="3" fontId="2" fillId="6" borderId="1" xfId="0" applyNumberFormat="1" applyFont="1" applyFill="1" applyBorder="1"/>
    <xf numFmtId="3" fontId="0" fillId="12" borderId="4" xfId="0" applyNumberFormat="1" applyFill="1" applyBorder="1"/>
    <xf numFmtId="3" fontId="0" fillId="10" borderId="4" xfId="0" applyNumberFormat="1" applyFill="1" applyBorder="1"/>
    <xf numFmtId="3" fontId="0" fillId="11" borderId="5" xfId="0" applyNumberFormat="1" applyFill="1" applyBorder="1"/>
    <xf numFmtId="3" fontId="0" fillId="9" borderId="12" xfId="0" applyNumberFormat="1" applyFill="1" applyBorder="1"/>
    <xf numFmtId="3" fontId="0" fillId="12" borderId="12" xfId="0" applyNumberFormat="1" applyFill="1" applyBorder="1"/>
    <xf numFmtId="3" fontId="0" fillId="0" borderId="0" xfId="0" applyNumberFormat="1"/>
    <xf numFmtId="3" fontId="0" fillId="2" borderId="4" xfId="0" applyNumberFormat="1" applyFill="1" applyBorder="1"/>
    <xf numFmtId="0" fontId="0" fillId="0" borderId="0" xfId="0"/>
    <xf numFmtId="0" fontId="0" fillId="2" borderId="12" xfId="0" applyFill="1" applyBorder="1" applyAlignment="1">
      <alignment horizontal="left"/>
    </xf>
    <xf numFmtId="3" fontId="0" fillId="2" borderId="4" xfId="0" applyNumberFormat="1" applyFill="1" applyBorder="1"/>
    <xf numFmtId="3" fontId="2" fillId="2" borderId="4" xfId="0" applyNumberFormat="1" applyFont="1" applyFill="1" applyBorder="1"/>
    <xf numFmtId="0" fontId="0" fillId="3" borderId="5" xfId="0" applyFill="1" applyBorder="1" applyAlignment="1">
      <alignment horizontal="left"/>
    </xf>
    <xf numFmtId="3" fontId="0" fillId="3" borderId="5" xfId="0" applyNumberFormat="1" applyFill="1" applyBorder="1"/>
    <xf numFmtId="3" fontId="2" fillId="3" borderId="5" xfId="0" applyNumberFormat="1" applyFont="1" applyFill="1" applyBorder="1"/>
    <xf numFmtId="0" fontId="0" fillId="2" borderId="4" xfId="0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left"/>
    </xf>
    <xf numFmtId="3" fontId="2" fillId="5" borderId="4" xfId="0" applyNumberFormat="1" applyFont="1" applyFill="1" applyBorder="1"/>
    <xf numFmtId="3" fontId="2" fillId="6" borderId="12" xfId="0" applyNumberFormat="1" applyFont="1" applyFill="1" applyBorder="1"/>
    <xf numFmtId="10" fontId="2" fillId="7" borderId="5" xfId="0" applyNumberFormat="1" applyFont="1" applyFill="1" applyBorder="1"/>
    <xf numFmtId="3" fontId="2" fillId="5" borderId="12" xfId="0" applyNumberFormat="1" applyFont="1" applyFill="1" applyBorder="1"/>
    <xf numFmtId="3" fontId="0" fillId="5" borderId="4" xfId="0" applyNumberFormat="1" applyFont="1" applyFill="1" applyBorder="1"/>
    <xf numFmtId="3" fontId="0" fillId="6" borderId="12" xfId="0" applyNumberFormat="1" applyFont="1" applyFill="1" applyBorder="1"/>
    <xf numFmtId="3" fontId="0" fillId="3" borderId="5" xfId="0" applyNumberFormat="1" applyFont="1" applyFill="1" applyBorder="1"/>
    <xf numFmtId="3" fontId="0" fillId="2" borderId="4" xfId="0" applyNumberFormat="1" applyFont="1" applyFill="1" applyBorder="1"/>
    <xf numFmtId="0" fontId="27" fillId="6" borderId="1" xfId="0" applyFont="1" applyFill="1" applyBorder="1" applyAlignment="1">
      <alignment horizontal="right" vertical="center" wrapText="1"/>
    </xf>
    <xf numFmtId="0" fontId="28" fillId="6" borderId="1" xfId="0" applyFont="1" applyFill="1" applyBorder="1" applyAlignment="1">
      <alignment horizontal="right" vertical="center" wrapText="1"/>
    </xf>
    <xf numFmtId="3" fontId="0" fillId="2" borderId="4" xfId="0" applyNumberFormat="1" applyFill="1" applyBorder="1"/>
    <xf numFmtId="3" fontId="0" fillId="3" borderId="5" xfId="0" applyNumberFormat="1" applyFill="1" applyBorder="1"/>
    <xf numFmtId="3" fontId="0" fillId="5" borderId="4" xfId="0" applyNumberFormat="1" applyFill="1" applyBorder="1"/>
    <xf numFmtId="3" fontId="0" fillId="6" borderId="12" xfId="0" applyNumberFormat="1" applyFill="1" applyBorder="1"/>
    <xf numFmtId="3" fontId="0" fillId="5" borderId="12" xfId="0" applyNumberFormat="1" applyFill="1" applyBorder="1"/>
    <xf numFmtId="0" fontId="27" fillId="6" borderId="1" xfId="0" applyFont="1" applyFill="1" applyBorder="1" applyAlignment="1">
      <alignment horizontal="center" vertical="center" wrapText="1"/>
    </xf>
    <xf numFmtId="0" fontId="28" fillId="6" borderId="1" xfId="0" applyFont="1" applyFill="1" applyBorder="1" applyAlignment="1">
      <alignment horizontal="center" vertical="center" wrapText="1"/>
    </xf>
    <xf numFmtId="3" fontId="0" fillId="2" borderId="4" xfId="0" applyNumberFormat="1" applyFill="1" applyBorder="1"/>
    <xf numFmtId="3" fontId="0" fillId="5" borderId="4" xfId="0" applyNumberFormat="1" applyFill="1" applyBorder="1"/>
    <xf numFmtId="3" fontId="0" fillId="6" borderId="12" xfId="0" applyNumberFormat="1" applyFill="1" applyBorder="1"/>
    <xf numFmtId="3" fontId="0" fillId="2" borderId="4" xfId="0" applyNumberFormat="1" applyFill="1" applyBorder="1"/>
    <xf numFmtId="3" fontId="0" fillId="5" borderId="4" xfId="0" applyNumberFormat="1" applyFill="1" applyBorder="1"/>
    <xf numFmtId="3" fontId="0" fillId="6" borderId="12" xfId="0" applyNumberFormat="1" applyFill="1" applyBorder="1"/>
    <xf numFmtId="3" fontId="0" fillId="5" borderId="12" xfId="0" applyNumberFormat="1" applyFill="1" applyBorder="1"/>
    <xf numFmtId="3" fontId="0" fillId="6" borderId="16" xfId="0" applyNumberFormat="1" applyFill="1" applyBorder="1"/>
    <xf numFmtId="3" fontId="0" fillId="5" borderId="16" xfId="0" applyNumberFormat="1" applyFill="1" applyBorder="1"/>
    <xf numFmtId="3" fontId="0" fillId="2" borderId="4" xfId="0" applyNumberFormat="1" applyFill="1" applyBorder="1"/>
    <xf numFmtId="3" fontId="0" fillId="5" borderId="4" xfId="0" applyNumberFormat="1" applyFill="1" applyBorder="1"/>
    <xf numFmtId="3" fontId="0" fillId="2" borderId="4" xfId="0" applyNumberFormat="1" applyFill="1" applyBorder="1"/>
    <xf numFmtId="3" fontId="0" fillId="5" borderId="4" xfId="0" applyNumberFormat="1" applyFill="1" applyBorder="1"/>
    <xf numFmtId="3" fontId="0" fillId="5" borderId="4" xfId="0" applyNumberFormat="1" applyFill="1" applyBorder="1"/>
    <xf numFmtId="3" fontId="0" fillId="2" borderId="4" xfId="0" applyNumberFormat="1" applyFill="1" applyBorder="1"/>
    <xf numFmtId="0" fontId="0" fillId="3" borderId="5" xfId="0" applyFill="1" applyBorder="1" applyAlignment="1">
      <alignment horizontal="right"/>
    </xf>
    <xf numFmtId="3" fontId="29" fillId="3" borderId="5" xfId="0" applyNumberFormat="1" applyFont="1" applyFill="1" applyBorder="1"/>
    <xf numFmtId="3" fontId="0" fillId="6" borderId="4" xfId="0" applyNumberFormat="1" applyFill="1" applyBorder="1"/>
    <xf numFmtId="0" fontId="0" fillId="0" borderId="0" xfId="0" applyFill="1"/>
    <xf numFmtId="1" fontId="0" fillId="2" borderId="4" xfId="0" applyNumberFormat="1" applyFill="1" applyBorder="1" applyAlignment="1">
      <alignment horizontal="right"/>
    </xf>
    <xf numFmtId="1" fontId="0" fillId="3" borderId="5" xfId="0" applyNumberFormat="1" applyFill="1" applyBorder="1" applyAlignment="1">
      <alignment horizontal="right"/>
    </xf>
    <xf numFmtId="0" fontId="4" fillId="3" borderId="3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7" borderId="10" xfId="0" applyFont="1" applyFill="1" applyBorder="1" applyAlignment="1">
      <alignment horizontal="left"/>
    </xf>
    <xf numFmtId="0" fontId="2" fillId="7" borderId="11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7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 textRotation="90" wrapText="1"/>
    </xf>
    <xf numFmtId="0" fontId="6" fillId="8" borderId="12" xfId="0" applyFont="1" applyFill="1" applyBorder="1" applyAlignment="1">
      <alignment horizontal="center" vertical="center" textRotation="90" wrapText="1"/>
    </xf>
    <xf numFmtId="0" fontId="6" fillId="8" borderId="5" xfId="0" applyFont="1" applyFill="1" applyBorder="1" applyAlignment="1">
      <alignment horizontal="center" vertical="center" textRotation="90" wrapText="1"/>
    </xf>
    <xf numFmtId="0" fontId="0" fillId="5" borderId="6" xfId="0" applyFill="1" applyBorder="1" applyAlignment="1">
      <alignment horizontal="left"/>
    </xf>
    <xf numFmtId="0" fontId="0" fillId="5" borderId="7" xfId="0" applyFill="1" applyBorder="1" applyAlignment="1">
      <alignment horizontal="left"/>
    </xf>
    <xf numFmtId="0" fontId="0" fillId="6" borderId="8" xfId="0" applyFill="1" applyBorder="1" applyAlignment="1">
      <alignment horizontal="left"/>
    </xf>
    <xf numFmtId="0" fontId="0" fillId="6" borderId="9" xfId="0" applyFill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8" fillId="8" borderId="6" xfId="0" applyFont="1" applyFill="1" applyBorder="1" applyAlignment="1">
      <alignment horizontal="left" vertical="center" wrapText="1"/>
    </xf>
    <xf numFmtId="0" fontId="8" fillId="8" borderId="2" xfId="0" applyFont="1" applyFill="1" applyBorder="1" applyAlignment="1">
      <alignment horizontal="left" vertical="center" wrapText="1"/>
    </xf>
    <xf numFmtId="0" fontId="8" fillId="8" borderId="7" xfId="0" applyFont="1" applyFill="1" applyBorder="1" applyAlignment="1">
      <alignment horizontal="left" vertical="center" wrapText="1"/>
    </xf>
    <xf numFmtId="0" fontId="8" fillId="8" borderId="8" xfId="0" applyFont="1" applyFill="1" applyBorder="1" applyAlignment="1">
      <alignment horizontal="left" vertical="center" wrapText="1"/>
    </xf>
    <xf numFmtId="0" fontId="8" fillId="8" borderId="0" xfId="0" applyFont="1" applyFill="1" applyBorder="1" applyAlignment="1">
      <alignment horizontal="left" vertical="center" wrapText="1"/>
    </xf>
    <xf numFmtId="0" fontId="8" fillId="8" borderId="9" xfId="0" applyFont="1" applyFill="1" applyBorder="1" applyAlignment="1">
      <alignment horizontal="left" vertical="center" wrapText="1"/>
    </xf>
    <xf numFmtId="0" fontId="8" fillId="8" borderId="10" xfId="0" applyFont="1" applyFill="1" applyBorder="1" applyAlignment="1">
      <alignment horizontal="left" vertical="center" wrapText="1"/>
    </xf>
    <xf numFmtId="0" fontId="8" fillId="8" borderId="3" xfId="0" applyFont="1" applyFill="1" applyBorder="1" applyAlignment="1">
      <alignment horizontal="left" vertical="center" wrapText="1"/>
    </xf>
    <xf numFmtId="0" fontId="8" fillId="8" borderId="11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21" fillId="8" borderId="4" xfId="0" applyFont="1" applyFill="1" applyBorder="1" applyAlignment="1">
      <alignment horizontal="center" vertical="center" textRotation="90" wrapText="1"/>
    </xf>
    <xf numFmtId="0" fontId="0" fillId="3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 textRotation="90"/>
    </xf>
    <xf numFmtId="0" fontId="10" fillId="2" borderId="12" xfId="0" applyFont="1" applyFill="1" applyBorder="1" applyAlignment="1">
      <alignment horizontal="center" vertical="center" textRotation="90"/>
    </xf>
    <xf numFmtId="0" fontId="10" fillId="2" borderId="5" xfId="0" applyFont="1" applyFill="1" applyBorder="1" applyAlignment="1">
      <alignment horizontal="center" vertical="center" textRotation="90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0" fillId="2" borderId="4" xfId="0" applyFont="1" applyFill="1" applyBorder="1" applyAlignment="1">
      <alignment horizontal="center" vertical="center" textRotation="90" wrapText="1"/>
    </xf>
    <xf numFmtId="0" fontId="10" fillId="2" borderId="12" xfId="0" applyFont="1" applyFill="1" applyBorder="1" applyAlignment="1">
      <alignment horizontal="center" vertical="center" textRotation="90" wrapText="1"/>
    </xf>
    <xf numFmtId="0" fontId="10" fillId="2" borderId="5" xfId="0" applyFont="1" applyFill="1" applyBorder="1" applyAlignment="1">
      <alignment horizontal="center" vertical="center" textRotation="90" wrapText="1"/>
    </xf>
  </cellXfs>
  <cellStyles count="30">
    <cellStyle name="Excel Built-in Normal" xfId="3" xr:uid="{00000000-0005-0000-0000-000000000000}"/>
    <cellStyle name="Excel Built-in Normal 2" xfId="11" xr:uid="{00000000-0005-0000-0000-000001000000}"/>
    <cellStyle name="Heading" xfId="4" xr:uid="{00000000-0005-0000-0000-000002000000}"/>
    <cellStyle name="Heading 3" xfId="15" xr:uid="{00000000-0005-0000-0000-000003000000}"/>
    <cellStyle name="Heading1" xfId="5" xr:uid="{00000000-0005-0000-0000-000004000000}"/>
    <cellStyle name="Millares 2" xfId="13" xr:uid="{00000000-0005-0000-0000-000005000000}"/>
    <cellStyle name="Millares 2 2" xfId="16" xr:uid="{00000000-0005-0000-0000-000006000000}"/>
    <cellStyle name="Millares 2 3" xfId="29" xr:uid="{00000000-0005-0000-0000-000007000000}"/>
    <cellStyle name="Normal" xfId="0" builtinId="0"/>
    <cellStyle name="Normal 2" xfId="1" xr:uid="{00000000-0005-0000-0000-000009000000}"/>
    <cellStyle name="Normal 3" xfId="2" xr:uid="{00000000-0005-0000-0000-00000A000000}"/>
    <cellStyle name="Normal 3 2" xfId="8" xr:uid="{00000000-0005-0000-0000-00000B000000}"/>
    <cellStyle name="Normal 3 2 2" xfId="18" xr:uid="{00000000-0005-0000-0000-00000C000000}"/>
    <cellStyle name="Normal 3 2 3" xfId="26" xr:uid="{00000000-0005-0000-0000-00000D000000}"/>
    <cellStyle name="Normal 3 3" xfId="17" xr:uid="{00000000-0005-0000-0000-00000E000000}"/>
    <cellStyle name="Normal 4" xfId="9" xr:uid="{00000000-0005-0000-0000-00000F000000}"/>
    <cellStyle name="Normal 4 2" xfId="19" xr:uid="{00000000-0005-0000-0000-000010000000}"/>
    <cellStyle name="Normal 5" xfId="10" xr:uid="{00000000-0005-0000-0000-000011000000}"/>
    <cellStyle name="Normal 5 2" xfId="20" xr:uid="{00000000-0005-0000-0000-000012000000}"/>
    <cellStyle name="Normal 6" xfId="12" xr:uid="{00000000-0005-0000-0000-000013000000}"/>
    <cellStyle name="Normal 6 2" xfId="21" xr:uid="{00000000-0005-0000-0000-000014000000}"/>
    <cellStyle name="Normal 6 3" xfId="28" xr:uid="{00000000-0005-0000-0000-000015000000}"/>
    <cellStyle name="Normal 7" xfId="14" xr:uid="{00000000-0005-0000-0000-000016000000}"/>
    <cellStyle name="Normal 7 2" xfId="22" xr:uid="{00000000-0005-0000-0000-000017000000}"/>
    <cellStyle name="Normal 8" xfId="25" xr:uid="{00000000-0005-0000-0000-000018000000}"/>
    <cellStyle name="Result" xfId="6" xr:uid="{00000000-0005-0000-0000-00001A000000}"/>
    <cellStyle name="Result 4" xfId="23" xr:uid="{00000000-0005-0000-0000-00001B000000}"/>
    <cellStyle name="Result2" xfId="7" xr:uid="{00000000-0005-0000-0000-00001C000000}"/>
    <cellStyle name="Resultado2" xfId="24" xr:uid="{00000000-0005-0000-0000-00001D000000}"/>
    <cellStyle name="Título 1" xfId="27" xr:uid="{00000000-0005-0000-0000-00001E000000}"/>
  </cellStyles>
  <dxfs count="0"/>
  <tableStyles count="0" defaultTableStyle="TableStyleMedium2" defaultPivotStyle="PivotStyleLight16"/>
  <colors>
    <mruColors>
      <color rgb="FF99CCFF"/>
      <color rgb="FFFFFF99"/>
      <color rgb="FF6699FF"/>
      <color rgb="FFCCECFF"/>
      <color rgb="FFFFFFCC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onnections" Target="connections.xml"/><Relationship Id="rId32" Type="http://schemas.openxmlformats.org/officeDocument/2006/relationships/customXml" Target="../customXml/item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369740</xdr:colOff>
      <xdr:row>5</xdr:row>
      <xdr:rowOff>84667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0" y="0"/>
          <a:ext cx="4603073" cy="1037167"/>
          <a:chOff x="0" y="0"/>
          <a:chExt cx="4608365" cy="1037167"/>
        </a:xfrm>
      </xdr:grpSpPr>
      <xdr:sp macro="" textlink="">
        <xdr:nvSpPr>
          <xdr:cNvPr id="8" name="Cuadro de texto 2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51953" y="5939"/>
            <a:ext cx="1356412" cy="500816"/>
          </a:xfrm>
          <a:prstGeom prst="rect">
            <a:avLst/>
          </a:prstGeom>
          <a:solidFill>
            <a:srgbClr val="D8D8D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ctr" anchorCtr="0" compatLnSpc="1">
            <a:prstTxWarp prst="textNoShape">
              <a:avLst/>
            </a:prstTxWarp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s-ES" altLang="es-ES" sz="7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SECRETARÍA DE ESTADO DE INDUSTRIA</a:t>
            </a:r>
            <a:endParaRPr kumimoji="0" lang="es-ES" altLang="es-E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9" name="Text Box 2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51952" y="503086"/>
            <a:ext cx="1356413" cy="479877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0" rIns="91440" bIns="45720" numCol="1" anchor="ctr" anchorCtr="0" compatLnSpc="1">
            <a:prstTxWarp prst="textNoShape">
              <a:avLst/>
            </a:prstTxWarp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endParaRPr kumimoji="0" lang="es-ES" altLang="es-ES" sz="7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s-ES" altLang="es-ES" sz="7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DIRECCIÓN GENERAL DE ESTRATEGIA INDUSTRIAL Y DE LA PEQUEÑA Y MEDIANA EMPRESA</a:t>
            </a:r>
            <a:endParaRPr kumimoji="0" lang="es-ES" altLang="es-E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3213589" cy="1037167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369740</xdr:colOff>
      <xdr:row>5</xdr:row>
      <xdr:rowOff>84667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pSpPr/>
      </xdr:nvGrpSpPr>
      <xdr:grpSpPr>
        <a:xfrm>
          <a:off x="0" y="0"/>
          <a:ext cx="4594358" cy="1037167"/>
          <a:chOff x="0" y="0"/>
          <a:chExt cx="4608365" cy="1037167"/>
        </a:xfrm>
      </xdr:grpSpPr>
      <xdr:sp macro="" textlink="">
        <xdr:nvSpPr>
          <xdr:cNvPr id="11" name="Cuadro de texto 2">
            <a:extLst>
              <a:ext uri="{FF2B5EF4-FFF2-40B4-BE49-F238E27FC236}">
                <a16:creationId xmlns:a16="http://schemas.microsoft.com/office/drawing/2014/main" id="{00000000-0008-0000-09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51953" y="5939"/>
            <a:ext cx="1356412" cy="500816"/>
          </a:xfrm>
          <a:prstGeom prst="rect">
            <a:avLst/>
          </a:prstGeom>
          <a:solidFill>
            <a:srgbClr val="D8D8D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ctr" anchorCtr="0" compatLnSpc="1">
            <a:prstTxWarp prst="textNoShape">
              <a:avLst/>
            </a:prstTxWarp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s-ES" altLang="es-ES" sz="7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SECRETARÍA DE ESTADO DE INDUSTRIA</a:t>
            </a:r>
            <a:endParaRPr kumimoji="0" lang="es-ES" altLang="es-E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2" name="Text Box 2">
            <a:extLst>
              <a:ext uri="{FF2B5EF4-FFF2-40B4-BE49-F238E27FC236}">
                <a16:creationId xmlns:a16="http://schemas.microsoft.com/office/drawing/2014/main" id="{00000000-0008-0000-09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51952" y="503086"/>
            <a:ext cx="1356413" cy="479877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0" rIns="91440" bIns="45720" numCol="1" anchor="ctr" anchorCtr="0" compatLnSpc="1">
            <a:prstTxWarp prst="textNoShape">
              <a:avLst/>
            </a:prstTxWarp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endParaRPr kumimoji="0" lang="es-ES" altLang="es-ES" sz="7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s-ES" altLang="es-ES" sz="7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DIRECCIÓN GENERAL DE ESTRATEGIA INDUSTRIAL Y DE LA PEQUEÑA Y MEDIANA EMPRESA</a:t>
            </a:r>
            <a:endParaRPr kumimoji="0" lang="es-ES" altLang="es-E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00000000-0008-0000-09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3213589" cy="1037167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369740</xdr:colOff>
      <xdr:row>5</xdr:row>
      <xdr:rowOff>84667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GrpSpPr/>
      </xdr:nvGrpSpPr>
      <xdr:grpSpPr>
        <a:xfrm>
          <a:off x="0" y="0"/>
          <a:ext cx="4594358" cy="1037167"/>
          <a:chOff x="0" y="0"/>
          <a:chExt cx="4608365" cy="1037167"/>
        </a:xfrm>
      </xdr:grpSpPr>
      <xdr:sp macro="" textlink="">
        <xdr:nvSpPr>
          <xdr:cNvPr id="11" name="Cuadro de texto 2">
            <a:extLst>
              <a:ext uri="{FF2B5EF4-FFF2-40B4-BE49-F238E27FC236}">
                <a16:creationId xmlns:a16="http://schemas.microsoft.com/office/drawing/2014/main" id="{00000000-0008-0000-0A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51953" y="5939"/>
            <a:ext cx="1356412" cy="500816"/>
          </a:xfrm>
          <a:prstGeom prst="rect">
            <a:avLst/>
          </a:prstGeom>
          <a:solidFill>
            <a:srgbClr val="D8D8D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ctr" anchorCtr="0" compatLnSpc="1">
            <a:prstTxWarp prst="textNoShape">
              <a:avLst/>
            </a:prstTxWarp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s-ES" altLang="es-ES" sz="7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SECRETARÍA DE ESTADO DE INDUSTRIA</a:t>
            </a:r>
            <a:endParaRPr kumimoji="0" lang="es-ES" altLang="es-E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2" name="Text Box 2">
            <a:extLst>
              <a:ext uri="{FF2B5EF4-FFF2-40B4-BE49-F238E27FC236}">
                <a16:creationId xmlns:a16="http://schemas.microsoft.com/office/drawing/2014/main" id="{00000000-0008-0000-0A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51952" y="503086"/>
            <a:ext cx="1356413" cy="479877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0" rIns="91440" bIns="45720" numCol="1" anchor="ctr" anchorCtr="0" compatLnSpc="1">
            <a:prstTxWarp prst="textNoShape">
              <a:avLst/>
            </a:prstTxWarp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endParaRPr kumimoji="0" lang="es-ES" altLang="es-ES" sz="7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s-ES" altLang="es-ES" sz="7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DIRECCIÓN GENERAL DE ESTRATEGIA INDUSTRIAL Y DE LA PEQUEÑA Y MEDIANA EMPRESA</a:t>
            </a:r>
            <a:endParaRPr kumimoji="0" lang="es-ES" altLang="es-E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00000000-0008-0000-0A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3213589" cy="1037167"/>
          </a:xfrm>
          <a:prstGeom prst="rect">
            <a:avLst/>
          </a:prstGeom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369740</xdr:colOff>
      <xdr:row>5</xdr:row>
      <xdr:rowOff>84667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GrpSpPr/>
      </xdr:nvGrpSpPr>
      <xdr:grpSpPr>
        <a:xfrm>
          <a:off x="0" y="0"/>
          <a:ext cx="4603073" cy="1037167"/>
          <a:chOff x="0" y="0"/>
          <a:chExt cx="4608365" cy="1037167"/>
        </a:xfrm>
      </xdr:grpSpPr>
      <xdr:sp macro="" textlink="">
        <xdr:nvSpPr>
          <xdr:cNvPr id="10" name="Cuadro de texto 2">
            <a:extLst>
              <a:ext uri="{FF2B5EF4-FFF2-40B4-BE49-F238E27FC236}">
                <a16:creationId xmlns:a16="http://schemas.microsoft.com/office/drawing/2014/main" id="{00000000-0008-0000-0B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51953" y="5939"/>
            <a:ext cx="1356412" cy="500816"/>
          </a:xfrm>
          <a:prstGeom prst="rect">
            <a:avLst/>
          </a:prstGeom>
          <a:solidFill>
            <a:srgbClr val="D8D8D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ctr" anchorCtr="0" compatLnSpc="1">
            <a:prstTxWarp prst="textNoShape">
              <a:avLst/>
            </a:prstTxWarp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s-ES" altLang="es-ES" sz="7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SECRETARÍA DE ESTADO DE INDUSTRIA</a:t>
            </a:r>
            <a:endParaRPr kumimoji="0" lang="es-ES" altLang="es-E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1" name="Text Box 2">
            <a:extLst>
              <a:ext uri="{FF2B5EF4-FFF2-40B4-BE49-F238E27FC236}">
                <a16:creationId xmlns:a16="http://schemas.microsoft.com/office/drawing/2014/main" id="{00000000-0008-0000-0B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51952" y="503086"/>
            <a:ext cx="1356413" cy="479877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0" rIns="91440" bIns="45720" numCol="1" anchor="ctr" anchorCtr="0" compatLnSpc="1">
            <a:prstTxWarp prst="textNoShape">
              <a:avLst/>
            </a:prstTxWarp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endParaRPr kumimoji="0" lang="es-ES" altLang="es-ES" sz="7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s-ES" altLang="es-ES" sz="7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DIRECCIÓN GENERAL DE ESTRATEGIA INDUSTRIAL Y DE LA PEQUEÑA Y MEDIANA EMPRESA</a:t>
            </a:r>
            <a:endParaRPr kumimoji="0" lang="es-ES" altLang="es-E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00000000-0008-0000-0B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3213589" cy="1037167"/>
          </a:xfrm>
          <a:prstGeom prst="rect">
            <a:avLst/>
          </a:prstGeom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369740</xdr:colOff>
      <xdr:row>5</xdr:row>
      <xdr:rowOff>84667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GrpSpPr/>
      </xdr:nvGrpSpPr>
      <xdr:grpSpPr>
        <a:xfrm>
          <a:off x="0" y="0"/>
          <a:ext cx="4594358" cy="1037167"/>
          <a:chOff x="0" y="0"/>
          <a:chExt cx="4608365" cy="1037167"/>
        </a:xfrm>
      </xdr:grpSpPr>
      <xdr:sp macro="" textlink="">
        <xdr:nvSpPr>
          <xdr:cNvPr id="10" name="Cuadro de texto 2">
            <a:extLst>
              <a:ext uri="{FF2B5EF4-FFF2-40B4-BE49-F238E27FC236}">
                <a16:creationId xmlns:a16="http://schemas.microsoft.com/office/drawing/2014/main" id="{00000000-0008-0000-0C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51953" y="5939"/>
            <a:ext cx="1356412" cy="500816"/>
          </a:xfrm>
          <a:prstGeom prst="rect">
            <a:avLst/>
          </a:prstGeom>
          <a:solidFill>
            <a:srgbClr val="D8D8D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ctr" anchorCtr="0" compatLnSpc="1">
            <a:prstTxWarp prst="textNoShape">
              <a:avLst/>
            </a:prstTxWarp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s-ES" altLang="es-ES" sz="7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SECRETARÍA DE ESTADO DE INDUSTRIA</a:t>
            </a:r>
            <a:endParaRPr kumimoji="0" lang="es-ES" altLang="es-E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1" name="Text Box 2">
            <a:extLst>
              <a:ext uri="{FF2B5EF4-FFF2-40B4-BE49-F238E27FC236}">
                <a16:creationId xmlns:a16="http://schemas.microsoft.com/office/drawing/2014/main" id="{00000000-0008-0000-0C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51952" y="503086"/>
            <a:ext cx="1356413" cy="479877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0" rIns="91440" bIns="45720" numCol="1" anchor="ctr" anchorCtr="0" compatLnSpc="1">
            <a:prstTxWarp prst="textNoShape">
              <a:avLst/>
            </a:prstTxWarp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endParaRPr kumimoji="0" lang="es-ES" altLang="es-ES" sz="7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s-ES" altLang="es-ES" sz="7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DIRECCIÓN GENERAL DE ESTRATEGIA INDUSTRIAL Y DE LA PEQUEÑA Y MEDIANA EMPRESA</a:t>
            </a:r>
            <a:endParaRPr kumimoji="0" lang="es-ES" altLang="es-E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00000000-0008-0000-0C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3213589" cy="1037167"/>
          </a:xfrm>
          <a:prstGeom prst="rect">
            <a:avLst/>
          </a:prstGeom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369740</xdr:colOff>
      <xdr:row>5</xdr:row>
      <xdr:rowOff>84667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pSpPr/>
      </xdr:nvGrpSpPr>
      <xdr:grpSpPr>
        <a:xfrm>
          <a:off x="0" y="0"/>
          <a:ext cx="4603073" cy="1037167"/>
          <a:chOff x="0" y="0"/>
          <a:chExt cx="4608365" cy="1037167"/>
        </a:xfrm>
      </xdr:grpSpPr>
      <xdr:sp macro="" textlink="">
        <xdr:nvSpPr>
          <xdr:cNvPr id="7" name="Cuadro de texto 2">
            <a:extLst>
              <a:ext uri="{FF2B5EF4-FFF2-40B4-BE49-F238E27FC236}">
                <a16:creationId xmlns:a16="http://schemas.microsoft.com/office/drawing/2014/main" id="{00000000-0008-0000-0D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51953" y="5939"/>
            <a:ext cx="1356412" cy="500816"/>
          </a:xfrm>
          <a:prstGeom prst="rect">
            <a:avLst/>
          </a:prstGeom>
          <a:solidFill>
            <a:srgbClr val="D8D8D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ctr" anchorCtr="0" compatLnSpc="1">
            <a:prstTxWarp prst="textNoShape">
              <a:avLst/>
            </a:prstTxWarp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s-ES" altLang="es-ES" sz="7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SECRETARÍA DE ESTADO DE INDUSTRIA</a:t>
            </a:r>
            <a:endParaRPr kumimoji="0" lang="es-ES" altLang="es-E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8" name="Text Box 2">
            <a:extLst>
              <a:ext uri="{FF2B5EF4-FFF2-40B4-BE49-F238E27FC236}">
                <a16:creationId xmlns:a16="http://schemas.microsoft.com/office/drawing/2014/main" id="{00000000-0008-0000-0D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51952" y="503086"/>
            <a:ext cx="1356413" cy="479877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0" rIns="91440" bIns="45720" numCol="1" anchor="ctr" anchorCtr="0" compatLnSpc="1">
            <a:prstTxWarp prst="textNoShape">
              <a:avLst/>
            </a:prstTxWarp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endParaRPr kumimoji="0" lang="es-ES" altLang="es-ES" sz="7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s-ES" altLang="es-ES" sz="7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DIRECCIÓN GENERAL DE ESTRATEGIA INDUSTRIAL Y DE LA PEQUEÑA Y MEDIANA EMPRESA</a:t>
            </a:r>
            <a:endParaRPr kumimoji="0" lang="es-ES" altLang="es-E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00000000-0008-0000-0D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3213589" cy="1037167"/>
          </a:xfrm>
          <a:prstGeom prst="rect">
            <a:avLst/>
          </a:prstGeom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369740</xdr:colOff>
      <xdr:row>5</xdr:row>
      <xdr:rowOff>84667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pSpPr/>
      </xdr:nvGrpSpPr>
      <xdr:grpSpPr>
        <a:xfrm>
          <a:off x="0" y="0"/>
          <a:ext cx="4603073" cy="1037167"/>
          <a:chOff x="0" y="0"/>
          <a:chExt cx="4608365" cy="1037167"/>
        </a:xfrm>
      </xdr:grpSpPr>
      <xdr:sp macro="" textlink="">
        <xdr:nvSpPr>
          <xdr:cNvPr id="11" name="Cuadro de texto 2">
            <a:extLst>
              <a:ext uri="{FF2B5EF4-FFF2-40B4-BE49-F238E27FC236}">
                <a16:creationId xmlns:a16="http://schemas.microsoft.com/office/drawing/2014/main" id="{00000000-0008-0000-0E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51953" y="5939"/>
            <a:ext cx="1356412" cy="500816"/>
          </a:xfrm>
          <a:prstGeom prst="rect">
            <a:avLst/>
          </a:prstGeom>
          <a:solidFill>
            <a:srgbClr val="D8D8D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ctr" anchorCtr="0" compatLnSpc="1">
            <a:prstTxWarp prst="textNoShape">
              <a:avLst/>
            </a:prstTxWarp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s-ES" altLang="es-ES" sz="7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SECRETARÍA DE ESTADO DE INDUSTRIA</a:t>
            </a:r>
            <a:endParaRPr kumimoji="0" lang="es-ES" altLang="es-E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2" name="Text Box 2">
            <a:extLst>
              <a:ext uri="{FF2B5EF4-FFF2-40B4-BE49-F238E27FC236}">
                <a16:creationId xmlns:a16="http://schemas.microsoft.com/office/drawing/2014/main" id="{00000000-0008-0000-0E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51952" y="503086"/>
            <a:ext cx="1356413" cy="479877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0" rIns="91440" bIns="45720" numCol="1" anchor="ctr" anchorCtr="0" compatLnSpc="1">
            <a:prstTxWarp prst="textNoShape">
              <a:avLst/>
            </a:prstTxWarp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endParaRPr kumimoji="0" lang="es-ES" altLang="es-ES" sz="7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s-ES" altLang="es-ES" sz="7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DIRECCIÓN GENERAL DE ESTRATEGIA INDUSTRIAL Y DE LA PEQUEÑA Y MEDIANA EMPRESA</a:t>
            </a:r>
            <a:endParaRPr kumimoji="0" lang="es-ES" altLang="es-E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00000000-0008-0000-0E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3213589" cy="1037167"/>
          </a:xfrm>
          <a:prstGeom prst="rect">
            <a:avLst/>
          </a:prstGeom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369740</xdr:colOff>
      <xdr:row>5</xdr:row>
      <xdr:rowOff>84667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pSpPr/>
      </xdr:nvGrpSpPr>
      <xdr:grpSpPr>
        <a:xfrm>
          <a:off x="0" y="0"/>
          <a:ext cx="4594358" cy="1037167"/>
          <a:chOff x="0" y="0"/>
          <a:chExt cx="4608365" cy="1037167"/>
        </a:xfrm>
      </xdr:grpSpPr>
      <xdr:sp macro="" textlink="">
        <xdr:nvSpPr>
          <xdr:cNvPr id="10" name="Cuadro de texto 2">
            <a:extLst>
              <a:ext uri="{FF2B5EF4-FFF2-40B4-BE49-F238E27FC236}">
                <a16:creationId xmlns:a16="http://schemas.microsoft.com/office/drawing/2014/main" id="{00000000-0008-0000-0F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51953" y="5939"/>
            <a:ext cx="1356412" cy="500816"/>
          </a:xfrm>
          <a:prstGeom prst="rect">
            <a:avLst/>
          </a:prstGeom>
          <a:solidFill>
            <a:srgbClr val="D8D8D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ctr" anchorCtr="0" compatLnSpc="1">
            <a:prstTxWarp prst="textNoShape">
              <a:avLst/>
            </a:prstTxWarp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s-ES" altLang="es-ES" sz="7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SECRETARÍA DE ESTADO DE INDUSTRIA</a:t>
            </a:r>
            <a:endParaRPr kumimoji="0" lang="es-ES" altLang="es-E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1" name="Text Box 2">
            <a:extLst>
              <a:ext uri="{FF2B5EF4-FFF2-40B4-BE49-F238E27FC236}">
                <a16:creationId xmlns:a16="http://schemas.microsoft.com/office/drawing/2014/main" id="{00000000-0008-0000-0F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51952" y="503086"/>
            <a:ext cx="1356413" cy="479877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0" rIns="91440" bIns="45720" numCol="1" anchor="ctr" anchorCtr="0" compatLnSpc="1">
            <a:prstTxWarp prst="textNoShape">
              <a:avLst/>
            </a:prstTxWarp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endParaRPr kumimoji="0" lang="es-ES" altLang="es-ES" sz="7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s-ES" altLang="es-ES" sz="7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DIRECCIÓN GENERAL DE ESTRATEGIA INDUSTRIAL Y DE LA PEQUEÑA Y MEDIANA EMPRESA</a:t>
            </a:r>
            <a:endParaRPr kumimoji="0" lang="es-ES" altLang="es-E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00000000-0008-0000-0F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3213589" cy="1037167"/>
          </a:xfrm>
          <a:prstGeom prst="rect">
            <a:avLst/>
          </a:prstGeom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369740</xdr:colOff>
      <xdr:row>5</xdr:row>
      <xdr:rowOff>84667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GrpSpPr/>
      </xdr:nvGrpSpPr>
      <xdr:grpSpPr>
        <a:xfrm>
          <a:off x="0" y="0"/>
          <a:ext cx="4594358" cy="1037167"/>
          <a:chOff x="0" y="0"/>
          <a:chExt cx="4608365" cy="1037167"/>
        </a:xfrm>
      </xdr:grpSpPr>
      <xdr:sp macro="" textlink="">
        <xdr:nvSpPr>
          <xdr:cNvPr id="10" name="Cuadro de texto 2">
            <a:extLst>
              <a:ext uri="{FF2B5EF4-FFF2-40B4-BE49-F238E27FC236}">
                <a16:creationId xmlns:a16="http://schemas.microsoft.com/office/drawing/2014/main" id="{00000000-0008-0000-1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51953" y="5939"/>
            <a:ext cx="1356412" cy="500816"/>
          </a:xfrm>
          <a:prstGeom prst="rect">
            <a:avLst/>
          </a:prstGeom>
          <a:solidFill>
            <a:srgbClr val="D8D8D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ctr" anchorCtr="0" compatLnSpc="1">
            <a:prstTxWarp prst="textNoShape">
              <a:avLst/>
            </a:prstTxWarp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s-ES" altLang="es-ES" sz="7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SECRETARÍA DE ESTADO DE INDUSTRIA</a:t>
            </a:r>
            <a:endParaRPr kumimoji="0" lang="es-ES" altLang="es-E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1" name="Text Box 2">
            <a:extLst>
              <a:ext uri="{FF2B5EF4-FFF2-40B4-BE49-F238E27FC236}">
                <a16:creationId xmlns:a16="http://schemas.microsoft.com/office/drawing/2014/main" id="{00000000-0008-0000-1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51952" y="503086"/>
            <a:ext cx="1356413" cy="479877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0" rIns="91440" bIns="45720" numCol="1" anchor="ctr" anchorCtr="0" compatLnSpc="1">
            <a:prstTxWarp prst="textNoShape">
              <a:avLst/>
            </a:prstTxWarp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endParaRPr kumimoji="0" lang="es-ES" altLang="es-ES" sz="7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s-ES" altLang="es-ES" sz="7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DIRECCIÓN GENERAL DE ESTRATEGIA INDUSTRIAL Y DE LA PEQUEÑA Y MEDIANA EMPRESA</a:t>
            </a:r>
            <a:endParaRPr kumimoji="0" lang="es-ES" altLang="es-E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00000000-0008-0000-1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3213589" cy="1037167"/>
          </a:xfrm>
          <a:prstGeom prst="rect">
            <a:avLst/>
          </a:prstGeom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369740</xdr:colOff>
      <xdr:row>5</xdr:row>
      <xdr:rowOff>84667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GrpSpPr/>
      </xdr:nvGrpSpPr>
      <xdr:grpSpPr>
        <a:xfrm>
          <a:off x="0" y="0"/>
          <a:ext cx="4594358" cy="1037167"/>
          <a:chOff x="0" y="0"/>
          <a:chExt cx="4608365" cy="1037167"/>
        </a:xfrm>
      </xdr:grpSpPr>
      <xdr:sp macro="" textlink="">
        <xdr:nvSpPr>
          <xdr:cNvPr id="10" name="Cuadro de texto 2">
            <a:extLst>
              <a:ext uri="{FF2B5EF4-FFF2-40B4-BE49-F238E27FC236}">
                <a16:creationId xmlns:a16="http://schemas.microsoft.com/office/drawing/2014/main" id="{00000000-0008-0000-11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51953" y="5939"/>
            <a:ext cx="1356412" cy="500816"/>
          </a:xfrm>
          <a:prstGeom prst="rect">
            <a:avLst/>
          </a:prstGeom>
          <a:solidFill>
            <a:srgbClr val="D8D8D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ctr" anchorCtr="0" compatLnSpc="1">
            <a:prstTxWarp prst="textNoShape">
              <a:avLst/>
            </a:prstTxWarp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s-ES" altLang="es-ES" sz="7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SECRETARÍA DE ESTADO DE INDUSTRIA</a:t>
            </a:r>
            <a:endParaRPr kumimoji="0" lang="es-ES" altLang="es-E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1" name="Text Box 2">
            <a:extLst>
              <a:ext uri="{FF2B5EF4-FFF2-40B4-BE49-F238E27FC236}">
                <a16:creationId xmlns:a16="http://schemas.microsoft.com/office/drawing/2014/main" id="{00000000-0008-0000-11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51952" y="503086"/>
            <a:ext cx="1356413" cy="479877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0" rIns="91440" bIns="45720" numCol="1" anchor="ctr" anchorCtr="0" compatLnSpc="1">
            <a:prstTxWarp prst="textNoShape">
              <a:avLst/>
            </a:prstTxWarp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endParaRPr kumimoji="0" lang="es-ES" altLang="es-ES" sz="7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s-ES" altLang="es-ES" sz="7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DIRECCIÓN GENERAL DE ESTRATEGIA INDUSTRIAL Y DE LA PEQUEÑA Y MEDIANA EMPRESA</a:t>
            </a:r>
            <a:endParaRPr kumimoji="0" lang="es-ES" altLang="es-E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00000000-0008-0000-1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3213589" cy="1037167"/>
          </a:xfrm>
          <a:prstGeom prst="rect">
            <a:avLst/>
          </a:prstGeom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369740</xdr:colOff>
      <xdr:row>5</xdr:row>
      <xdr:rowOff>84667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pSpPr/>
      </xdr:nvGrpSpPr>
      <xdr:grpSpPr>
        <a:xfrm>
          <a:off x="0" y="0"/>
          <a:ext cx="4603073" cy="1037167"/>
          <a:chOff x="0" y="0"/>
          <a:chExt cx="4608365" cy="1037167"/>
        </a:xfrm>
      </xdr:grpSpPr>
      <xdr:sp macro="" textlink="">
        <xdr:nvSpPr>
          <xdr:cNvPr id="7" name="Cuadro de texto 2">
            <a:extLst>
              <a:ext uri="{FF2B5EF4-FFF2-40B4-BE49-F238E27FC236}">
                <a16:creationId xmlns:a16="http://schemas.microsoft.com/office/drawing/2014/main" id="{00000000-0008-0000-12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51953" y="5939"/>
            <a:ext cx="1356412" cy="500816"/>
          </a:xfrm>
          <a:prstGeom prst="rect">
            <a:avLst/>
          </a:prstGeom>
          <a:solidFill>
            <a:srgbClr val="D8D8D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ctr" anchorCtr="0" compatLnSpc="1">
            <a:prstTxWarp prst="textNoShape">
              <a:avLst/>
            </a:prstTxWarp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s-ES" altLang="es-ES" sz="7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SECRETARÍA DE ESTADO DE INDUSTRIA</a:t>
            </a:r>
            <a:endParaRPr kumimoji="0" lang="es-ES" altLang="es-E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8" name="Text Box 2">
            <a:extLst>
              <a:ext uri="{FF2B5EF4-FFF2-40B4-BE49-F238E27FC236}">
                <a16:creationId xmlns:a16="http://schemas.microsoft.com/office/drawing/2014/main" id="{00000000-0008-0000-12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51952" y="503086"/>
            <a:ext cx="1356413" cy="479877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0" rIns="91440" bIns="45720" numCol="1" anchor="ctr" anchorCtr="0" compatLnSpc="1">
            <a:prstTxWarp prst="textNoShape">
              <a:avLst/>
            </a:prstTxWarp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endParaRPr kumimoji="0" lang="es-ES" altLang="es-ES" sz="7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s-ES" altLang="es-ES" sz="7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DIRECCIÓN GENERAL DE ESTRATEGIA INDUSTRIAL Y DE LA PEQUEÑA Y MEDIANA EMPRESA</a:t>
            </a:r>
            <a:endParaRPr kumimoji="0" lang="es-ES" altLang="es-E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pic>
        <xdr:nvPicPr>
          <xdr:cNvPr id="9" name="Imagen 8">
            <a:extLst>
              <a:ext uri="{FF2B5EF4-FFF2-40B4-BE49-F238E27FC236}">
                <a16:creationId xmlns:a16="http://schemas.microsoft.com/office/drawing/2014/main" id="{00000000-0008-0000-12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3213589" cy="1037167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8965</xdr:colOff>
      <xdr:row>0</xdr:row>
      <xdr:rowOff>17929</xdr:rowOff>
    </xdr:from>
    <xdr:to>
      <xdr:col>4</xdr:col>
      <xdr:colOff>633513</xdr:colOff>
      <xdr:row>5</xdr:row>
      <xdr:rowOff>102596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5" y="17929"/>
          <a:ext cx="3296030" cy="981138"/>
        </a:xfrm>
        <a:prstGeom prst="rect">
          <a:avLst/>
        </a:prstGeom>
      </xdr:spPr>
    </xdr:pic>
    <xdr:clientData/>
  </xdr:twoCellAnchor>
  <xdr:twoCellAnchor>
    <xdr:from>
      <xdr:col>0</xdr:col>
      <xdr:colOff>8965</xdr:colOff>
      <xdr:row>0</xdr:row>
      <xdr:rowOff>17929</xdr:rowOff>
    </xdr:from>
    <xdr:to>
      <xdr:col>6</xdr:col>
      <xdr:colOff>405599</xdr:colOff>
      <xdr:row>5</xdr:row>
      <xdr:rowOff>102596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pSpPr/>
      </xdr:nvGrpSpPr>
      <xdr:grpSpPr>
        <a:xfrm>
          <a:off x="8965" y="17929"/>
          <a:ext cx="4599540" cy="1037167"/>
          <a:chOff x="0" y="0"/>
          <a:chExt cx="4608365" cy="1037167"/>
        </a:xfrm>
      </xdr:grpSpPr>
      <xdr:sp macro="" textlink="">
        <xdr:nvSpPr>
          <xdr:cNvPr id="16" name="Cuadro de texto 2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51953" y="5939"/>
            <a:ext cx="1356412" cy="500816"/>
          </a:xfrm>
          <a:prstGeom prst="rect">
            <a:avLst/>
          </a:prstGeom>
          <a:solidFill>
            <a:srgbClr val="D8D8D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ctr" anchorCtr="0" compatLnSpc="1">
            <a:prstTxWarp prst="textNoShape">
              <a:avLst/>
            </a:prstTxWarp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s-ES" altLang="es-ES" sz="7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SECRETARÍA DE ESTADO DE INDUSTRIA</a:t>
            </a:r>
            <a:endParaRPr kumimoji="0" lang="es-ES" altLang="es-E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7" name="Text Box 2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51952" y="503086"/>
            <a:ext cx="1356413" cy="479877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0" rIns="91440" bIns="45720" numCol="1" anchor="ctr" anchorCtr="0" compatLnSpc="1">
            <a:prstTxWarp prst="textNoShape">
              <a:avLst/>
            </a:prstTxWarp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endParaRPr kumimoji="0" lang="es-ES" altLang="es-ES" sz="7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s-ES" altLang="es-ES" sz="7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DIRECCIÓN GENERAL DE ESTRATEGIA INDUSTRIAL Y DE LA PEQUEÑA Y MEDIANA EMPRESA</a:t>
            </a:r>
            <a:endParaRPr kumimoji="0" lang="es-ES" altLang="es-E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3213589" cy="1037167"/>
          </a:xfrm>
          <a:prstGeom prst="rect">
            <a:avLst/>
          </a:prstGeom>
        </xdr:spPr>
      </xdr:pic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369740</xdr:colOff>
      <xdr:row>5</xdr:row>
      <xdr:rowOff>84667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GrpSpPr/>
      </xdr:nvGrpSpPr>
      <xdr:grpSpPr>
        <a:xfrm>
          <a:off x="0" y="0"/>
          <a:ext cx="4594358" cy="1037167"/>
          <a:chOff x="0" y="0"/>
          <a:chExt cx="4608365" cy="1037167"/>
        </a:xfrm>
      </xdr:grpSpPr>
      <xdr:sp macro="" textlink="">
        <xdr:nvSpPr>
          <xdr:cNvPr id="8" name="Cuadro de texto 2">
            <a:extLst>
              <a:ext uri="{FF2B5EF4-FFF2-40B4-BE49-F238E27FC236}">
                <a16:creationId xmlns:a16="http://schemas.microsoft.com/office/drawing/2014/main" id="{00000000-0008-0000-13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51953" y="5939"/>
            <a:ext cx="1356412" cy="500816"/>
          </a:xfrm>
          <a:prstGeom prst="rect">
            <a:avLst/>
          </a:prstGeom>
          <a:solidFill>
            <a:srgbClr val="D8D8D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ctr" anchorCtr="0" compatLnSpc="1">
            <a:prstTxWarp prst="textNoShape">
              <a:avLst/>
            </a:prstTxWarp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s-ES" altLang="es-ES" sz="7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SECRETARÍA DE ESTADO DE INDUSTRIA</a:t>
            </a:r>
            <a:endParaRPr kumimoji="0" lang="es-ES" altLang="es-E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9" name="Text Box 2">
            <a:extLst>
              <a:ext uri="{FF2B5EF4-FFF2-40B4-BE49-F238E27FC236}">
                <a16:creationId xmlns:a16="http://schemas.microsoft.com/office/drawing/2014/main" id="{00000000-0008-0000-13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51952" y="503086"/>
            <a:ext cx="1356413" cy="479877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0" rIns="91440" bIns="45720" numCol="1" anchor="ctr" anchorCtr="0" compatLnSpc="1">
            <a:prstTxWarp prst="textNoShape">
              <a:avLst/>
            </a:prstTxWarp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endParaRPr kumimoji="0" lang="es-ES" altLang="es-ES" sz="7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s-ES" altLang="es-ES" sz="7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DIRECCIÓN GENERAL DE ESTRATEGIA INDUSTRIAL Y DE LA PEQUEÑA Y MEDIANA EMPRESA</a:t>
            </a:r>
            <a:endParaRPr kumimoji="0" lang="es-ES" altLang="es-E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00000000-0008-0000-13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3213589" cy="1037167"/>
          </a:xfrm>
          <a:prstGeom prst="rect">
            <a:avLst/>
          </a:prstGeom>
        </xdr:spPr>
      </xdr:pic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83342</xdr:rowOff>
    </xdr:from>
    <xdr:to>
      <xdr:col>6</xdr:col>
      <xdr:colOff>323851</xdr:colOff>
      <xdr:row>60</xdr:row>
      <xdr:rowOff>64292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00000000-0008-0000-1400-000010000000}"/>
            </a:ext>
          </a:extLst>
        </xdr:cNvPr>
        <xdr:cNvGrpSpPr/>
      </xdr:nvGrpSpPr>
      <xdr:grpSpPr>
        <a:xfrm>
          <a:off x="0" y="10807371"/>
          <a:ext cx="5052733" cy="933450"/>
          <a:chOff x="0" y="142875"/>
          <a:chExt cx="4967289" cy="933450"/>
        </a:xfrm>
      </xdr:grpSpPr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00000000-0008-0000-1400-00001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142875"/>
            <a:ext cx="3624263" cy="933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" name="Cuadro de texto 2">
            <a:extLst>
              <a:ext uri="{FF2B5EF4-FFF2-40B4-BE49-F238E27FC236}">
                <a16:creationId xmlns:a16="http://schemas.microsoft.com/office/drawing/2014/main" id="{00000000-0008-0000-1400-00001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24264" y="142875"/>
            <a:ext cx="1343025" cy="504825"/>
          </a:xfrm>
          <a:prstGeom prst="rect">
            <a:avLst/>
          </a:prstGeom>
          <a:solidFill>
            <a:srgbClr val="D8D8D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ctr" anchorCtr="0" compatLnSpc="1">
            <a:prstTxWarp prst="textNoShape">
              <a:avLst/>
            </a:prstTxWarp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s-ES" altLang="es-ES" sz="7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SECRETARÍA GENERAL DE INDUSTRIA Y DE LA PEQUEÑA Y MEDIANA EMPRESA</a:t>
            </a:r>
            <a:endParaRPr kumimoji="0" lang="es-ES" altLang="es-E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9" name="Text Box 2">
            <a:extLst>
              <a:ext uri="{FF2B5EF4-FFF2-40B4-BE49-F238E27FC236}">
                <a16:creationId xmlns:a16="http://schemas.microsoft.com/office/drawing/2014/main" id="{00000000-0008-0000-14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24263" y="598449"/>
            <a:ext cx="1343026" cy="477054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0" rIns="91440" bIns="45720" numCol="1" anchor="ctr" anchorCtr="0" compatLnSpc="1">
            <a:prstTxWarp prst="textNoShape">
              <a:avLst/>
            </a:prstTxWarp>
            <a:sp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endParaRPr kumimoji="0" lang="es-ES" altLang="es-ES" sz="7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s-ES" altLang="es-ES" sz="7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DIRECCIÓN GENERAL DE INDUSTRIA Y DE LA PEQUEÑA Y MEDIANA EMPRESA</a:t>
            </a:r>
            <a:endParaRPr kumimoji="0" lang="es-ES" altLang="es-E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638681</xdr:colOff>
      <xdr:row>5</xdr:row>
      <xdr:rowOff>84667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GrpSpPr/>
      </xdr:nvGrpSpPr>
      <xdr:grpSpPr>
        <a:xfrm>
          <a:off x="0" y="0"/>
          <a:ext cx="4605563" cy="1037167"/>
          <a:chOff x="0" y="0"/>
          <a:chExt cx="4608365" cy="1037167"/>
        </a:xfrm>
      </xdr:grpSpPr>
      <xdr:sp macro="" textlink="">
        <xdr:nvSpPr>
          <xdr:cNvPr id="14" name="Cuadro de texto 2">
            <a:extLst>
              <a:ext uri="{FF2B5EF4-FFF2-40B4-BE49-F238E27FC236}">
                <a16:creationId xmlns:a16="http://schemas.microsoft.com/office/drawing/2014/main" id="{00000000-0008-0000-14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51953" y="5939"/>
            <a:ext cx="1356412" cy="500816"/>
          </a:xfrm>
          <a:prstGeom prst="rect">
            <a:avLst/>
          </a:prstGeom>
          <a:solidFill>
            <a:srgbClr val="D8D8D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ctr" anchorCtr="0" compatLnSpc="1">
            <a:prstTxWarp prst="textNoShape">
              <a:avLst/>
            </a:prstTxWarp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s-ES" altLang="es-ES" sz="7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SECRETARÍA DE ESTADO DE INDUSTRIA</a:t>
            </a:r>
            <a:endParaRPr kumimoji="0" lang="es-ES" altLang="es-E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" name="Text Box 2">
            <a:extLst>
              <a:ext uri="{FF2B5EF4-FFF2-40B4-BE49-F238E27FC236}">
                <a16:creationId xmlns:a16="http://schemas.microsoft.com/office/drawing/2014/main" id="{00000000-0008-0000-14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51952" y="503086"/>
            <a:ext cx="1356413" cy="479877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0" rIns="91440" bIns="45720" numCol="1" anchor="ctr" anchorCtr="0" compatLnSpc="1">
            <a:prstTxWarp prst="textNoShape">
              <a:avLst/>
            </a:prstTxWarp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endParaRPr kumimoji="0" lang="es-ES" altLang="es-ES" sz="7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s-ES" altLang="es-ES" sz="7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DIRECCIÓN GENERAL DE ESTRATEGIA INDUSTRIAL Y DE LA PEQUEÑA Y MEDIANA EMPRESA</a:t>
            </a:r>
            <a:endParaRPr kumimoji="0" lang="es-ES" altLang="es-E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00000000-0008-0000-14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3213589" cy="1037167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396634</xdr:colOff>
      <xdr:row>5</xdr:row>
      <xdr:rowOff>84667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pSpPr/>
      </xdr:nvGrpSpPr>
      <xdr:grpSpPr>
        <a:xfrm>
          <a:off x="0" y="0"/>
          <a:ext cx="4599540" cy="1037167"/>
          <a:chOff x="0" y="0"/>
          <a:chExt cx="4608365" cy="1037167"/>
        </a:xfrm>
      </xdr:grpSpPr>
      <xdr:sp macro="" textlink="">
        <xdr:nvSpPr>
          <xdr:cNvPr id="8" name="Cuadro de texto 2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51953" y="5939"/>
            <a:ext cx="1356412" cy="500816"/>
          </a:xfrm>
          <a:prstGeom prst="rect">
            <a:avLst/>
          </a:prstGeom>
          <a:solidFill>
            <a:srgbClr val="D8D8D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ctr" anchorCtr="0" compatLnSpc="1">
            <a:prstTxWarp prst="textNoShape">
              <a:avLst/>
            </a:prstTxWarp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s-ES" altLang="es-ES" sz="7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SECRETARÍA DE ESTADO DE INDUSTRIA</a:t>
            </a:r>
            <a:endParaRPr kumimoji="0" lang="es-ES" altLang="es-E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9" name="Text Box 2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51952" y="503086"/>
            <a:ext cx="1356413" cy="479877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0" rIns="91440" bIns="45720" numCol="1" anchor="ctr" anchorCtr="0" compatLnSpc="1">
            <a:prstTxWarp prst="textNoShape">
              <a:avLst/>
            </a:prstTxWarp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endParaRPr kumimoji="0" lang="es-ES" altLang="es-ES" sz="7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s-ES" altLang="es-ES" sz="7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DIRECCIÓN GENERAL DE ESTRATEGIA INDUSTRIAL Y DE LA PEQUEÑA Y MEDIANA EMPRESA</a:t>
            </a:r>
            <a:endParaRPr kumimoji="0" lang="es-ES" altLang="es-E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3213589" cy="1037167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396634</xdr:colOff>
      <xdr:row>5</xdr:row>
      <xdr:rowOff>84667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pSpPr/>
      </xdr:nvGrpSpPr>
      <xdr:grpSpPr>
        <a:xfrm>
          <a:off x="0" y="0"/>
          <a:ext cx="4598217" cy="1037167"/>
          <a:chOff x="0" y="0"/>
          <a:chExt cx="4608365" cy="1037167"/>
        </a:xfrm>
      </xdr:grpSpPr>
      <xdr:sp macro="" textlink="">
        <xdr:nvSpPr>
          <xdr:cNvPr id="8" name="Cuadro de texto 2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51953" y="5939"/>
            <a:ext cx="1356412" cy="500816"/>
          </a:xfrm>
          <a:prstGeom prst="rect">
            <a:avLst/>
          </a:prstGeom>
          <a:solidFill>
            <a:srgbClr val="D8D8D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ctr" anchorCtr="0" compatLnSpc="1">
            <a:prstTxWarp prst="textNoShape">
              <a:avLst/>
            </a:prstTxWarp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s-ES" altLang="es-ES" sz="7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SECRETARÍA DE ESTADO DE INDUSTRIA</a:t>
            </a:r>
            <a:endParaRPr kumimoji="0" lang="es-ES" altLang="es-E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9" name="Text Box 2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51952" y="503086"/>
            <a:ext cx="1356413" cy="479877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0" rIns="91440" bIns="45720" numCol="1" anchor="ctr" anchorCtr="0" compatLnSpc="1">
            <a:prstTxWarp prst="textNoShape">
              <a:avLst/>
            </a:prstTxWarp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endParaRPr kumimoji="0" lang="es-ES" altLang="es-ES" sz="7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s-ES" altLang="es-ES" sz="7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DIRECCIÓN GENERAL DE ESTRATEGIA INDUSTRIAL Y DE LA PEQUEÑA Y MEDIANA EMPRESA</a:t>
            </a:r>
            <a:endParaRPr kumimoji="0" lang="es-ES" altLang="es-E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3213589" cy="1037167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396634</xdr:colOff>
      <xdr:row>5</xdr:row>
      <xdr:rowOff>84667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pSpPr/>
      </xdr:nvGrpSpPr>
      <xdr:grpSpPr>
        <a:xfrm>
          <a:off x="0" y="0"/>
          <a:ext cx="4599540" cy="1037167"/>
          <a:chOff x="0" y="0"/>
          <a:chExt cx="4608365" cy="1037167"/>
        </a:xfrm>
      </xdr:grpSpPr>
      <xdr:sp macro="" textlink="">
        <xdr:nvSpPr>
          <xdr:cNvPr id="8" name="Cuadro de texto 2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51953" y="5939"/>
            <a:ext cx="1356412" cy="500816"/>
          </a:xfrm>
          <a:prstGeom prst="rect">
            <a:avLst/>
          </a:prstGeom>
          <a:solidFill>
            <a:srgbClr val="D8D8D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ctr" anchorCtr="0" compatLnSpc="1">
            <a:prstTxWarp prst="textNoShape">
              <a:avLst/>
            </a:prstTxWarp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s-ES" altLang="es-ES" sz="7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SECRETARÍA DE ESTADO DE INDUSTRIA</a:t>
            </a:r>
            <a:endParaRPr kumimoji="0" lang="es-ES" altLang="es-E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9" name="Text Box 2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51952" y="503086"/>
            <a:ext cx="1356413" cy="479877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0" rIns="91440" bIns="45720" numCol="1" anchor="ctr" anchorCtr="0" compatLnSpc="1">
            <a:prstTxWarp prst="textNoShape">
              <a:avLst/>
            </a:prstTxWarp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endParaRPr kumimoji="0" lang="es-ES" altLang="es-ES" sz="7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s-ES" altLang="es-ES" sz="7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DIRECCIÓN GENERAL DE ESTRATEGIA INDUSTRIAL Y DE LA PEQUEÑA Y MEDIANA EMPRESA</a:t>
            </a:r>
            <a:endParaRPr kumimoji="0" lang="es-ES" altLang="es-E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3213589" cy="1037167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396634</xdr:colOff>
      <xdr:row>5</xdr:row>
      <xdr:rowOff>84667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pSpPr/>
      </xdr:nvGrpSpPr>
      <xdr:grpSpPr>
        <a:xfrm>
          <a:off x="0" y="0"/>
          <a:ext cx="4598217" cy="1037167"/>
          <a:chOff x="0" y="0"/>
          <a:chExt cx="4608365" cy="1037167"/>
        </a:xfrm>
      </xdr:grpSpPr>
      <xdr:sp macro="" textlink="">
        <xdr:nvSpPr>
          <xdr:cNvPr id="8" name="Cuadro de texto 2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51953" y="5939"/>
            <a:ext cx="1356412" cy="500816"/>
          </a:xfrm>
          <a:prstGeom prst="rect">
            <a:avLst/>
          </a:prstGeom>
          <a:solidFill>
            <a:srgbClr val="D8D8D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ctr" anchorCtr="0" compatLnSpc="1">
            <a:prstTxWarp prst="textNoShape">
              <a:avLst/>
            </a:prstTxWarp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s-ES" altLang="es-ES" sz="7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SECRETARÍA DE ESTADO DE INDUSTRIA</a:t>
            </a:r>
            <a:endParaRPr kumimoji="0" lang="es-ES" altLang="es-E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9" name="Text Box 2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51952" y="503086"/>
            <a:ext cx="1356413" cy="479877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0" rIns="91440" bIns="45720" numCol="1" anchor="ctr" anchorCtr="0" compatLnSpc="1">
            <a:prstTxWarp prst="textNoShape">
              <a:avLst/>
            </a:prstTxWarp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endParaRPr kumimoji="0" lang="es-ES" altLang="es-ES" sz="7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s-ES" altLang="es-ES" sz="7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DIRECCIÓN GENERAL DE ESTRATEGIA INDUSTRIAL Y DE LA PEQUEÑA Y MEDIANA EMPRESA</a:t>
            </a:r>
            <a:endParaRPr kumimoji="0" lang="es-ES" altLang="es-E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3213589" cy="1037167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369740</xdr:colOff>
      <xdr:row>5</xdr:row>
      <xdr:rowOff>84667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pSpPr/>
      </xdr:nvGrpSpPr>
      <xdr:grpSpPr>
        <a:xfrm>
          <a:off x="0" y="0"/>
          <a:ext cx="4603073" cy="1037167"/>
          <a:chOff x="0" y="0"/>
          <a:chExt cx="4608365" cy="1037167"/>
        </a:xfrm>
      </xdr:grpSpPr>
      <xdr:sp macro="" textlink="">
        <xdr:nvSpPr>
          <xdr:cNvPr id="11" name="Cuadro de texto 2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51953" y="5939"/>
            <a:ext cx="1356412" cy="500816"/>
          </a:xfrm>
          <a:prstGeom prst="rect">
            <a:avLst/>
          </a:prstGeom>
          <a:solidFill>
            <a:srgbClr val="D8D8D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ctr" anchorCtr="0" compatLnSpc="1">
            <a:prstTxWarp prst="textNoShape">
              <a:avLst/>
            </a:prstTxWarp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s-ES" altLang="es-ES" sz="7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SECRETARÍA DE ESTADO DE INDUSTRIA</a:t>
            </a:r>
            <a:endParaRPr kumimoji="0" lang="es-ES" altLang="es-E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2" name="Text Box 2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51952" y="503086"/>
            <a:ext cx="1356413" cy="479877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0" rIns="91440" bIns="45720" numCol="1" anchor="ctr" anchorCtr="0" compatLnSpc="1">
            <a:prstTxWarp prst="textNoShape">
              <a:avLst/>
            </a:prstTxWarp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endParaRPr kumimoji="0" lang="es-ES" altLang="es-ES" sz="7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s-ES" altLang="es-ES" sz="7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DIRECCIÓN GENERAL DE ESTRATEGIA INDUSTRIAL Y DE LA PEQUEÑA Y MEDIANA EMPRESA</a:t>
            </a:r>
            <a:endParaRPr kumimoji="0" lang="es-ES" altLang="es-E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3213589" cy="1037167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369740</xdr:colOff>
      <xdr:row>5</xdr:row>
      <xdr:rowOff>84667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pSpPr/>
      </xdr:nvGrpSpPr>
      <xdr:grpSpPr>
        <a:xfrm>
          <a:off x="0" y="0"/>
          <a:ext cx="4594358" cy="1037167"/>
          <a:chOff x="0" y="0"/>
          <a:chExt cx="4608365" cy="1037167"/>
        </a:xfrm>
      </xdr:grpSpPr>
      <xdr:sp macro="" textlink="">
        <xdr:nvSpPr>
          <xdr:cNvPr id="11" name="Cuadro de texto 2">
            <a:extLst>
              <a:ext uri="{FF2B5EF4-FFF2-40B4-BE49-F238E27FC236}">
                <a16:creationId xmlns:a16="http://schemas.microsoft.com/office/drawing/2014/main" id="{00000000-0008-0000-07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51953" y="5939"/>
            <a:ext cx="1356412" cy="500816"/>
          </a:xfrm>
          <a:prstGeom prst="rect">
            <a:avLst/>
          </a:prstGeom>
          <a:solidFill>
            <a:srgbClr val="D8D8D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ctr" anchorCtr="0" compatLnSpc="1">
            <a:prstTxWarp prst="textNoShape">
              <a:avLst/>
            </a:prstTxWarp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s-ES" altLang="es-ES" sz="7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SECRETARÍA DE ESTADO DE INDUSTRIA</a:t>
            </a:r>
            <a:endParaRPr kumimoji="0" lang="es-ES" altLang="es-E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2" name="Text Box 2">
            <a:extLst>
              <a:ext uri="{FF2B5EF4-FFF2-40B4-BE49-F238E27FC236}">
                <a16:creationId xmlns:a16="http://schemas.microsoft.com/office/drawing/2014/main" id="{00000000-0008-0000-07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51952" y="503086"/>
            <a:ext cx="1356413" cy="479877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0" rIns="91440" bIns="45720" numCol="1" anchor="ctr" anchorCtr="0" compatLnSpc="1">
            <a:prstTxWarp prst="textNoShape">
              <a:avLst/>
            </a:prstTxWarp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endParaRPr kumimoji="0" lang="es-ES" altLang="es-ES" sz="7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s-ES" altLang="es-ES" sz="7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DIRECCIÓN GENERAL DE ESTRATEGIA INDUSTRIAL Y DE LA PEQUEÑA Y MEDIANA EMPRESA</a:t>
            </a:r>
            <a:endParaRPr kumimoji="0" lang="es-ES" altLang="es-E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00000000-0008-0000-07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3213589" cy="1037167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369740</xdr:colOff>
      <xdr:row>5</xdr:row>
      <xdr:rowOff>84667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pSpPr/>
      </xdr:nvGrpSpPr>
      <xdr:grpSpPr>
        <a:xfrm>
          <a:off x="0" y="0"/>
          <a:ext cx="4603073" cy="1037167"/>
          <a:chOff x="0" y="0"/>
          <a:chExt cx="4608365" cy="1037167"/>
        </a:xfrm>
      </xdr:grpSpPr>
      <xdr:sp macro="" textlink="">
        <xdr:nvSpPr>
          <xdr:cNvPr id="8" name="Cuadro de texto 2">
            <a:extLst>
              <a:ext uri="{FF2B5EF4-FFF2-40B4-BE49-F238E27FC236}">
                <a16:creationId xmlns:a16="http://schemas.microsoft.com/office/drawing/2014/main" id="{00000000-0008-0000-08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51953" y="5939"/>
            <a:ext cx="1356412" cy="500816"/>
          </a:xfrm>
          <a:prstGeom prst="rect">
            <a:avLst/>
          </a:prstGeom>
          <a:solidFill>
            <a:srgbClr val="D8D8D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ctr" anchorCtr="0" compatLnSpc="1">
            <a:prstTxWarp prst="textNoShape">
              <a:avLst/>
            </a:prstTxWarp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s-ES" altLang="es-ES" sz="7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SECRETARÍA DE ESTADO DE INDUSTRIA</a:t>
            </a:r>
            <a:endParaRPr kumimoji="0" lang="es-ES" altLang="es-E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9" name="Text Box 2">
            <a:extLst>
              <a:ext uri="{FF2B5EF4-FFF2-40B4-BE49-F238E27FC236}">
                <a16:creationId xmlns:a16="http://schemas.microsoft.com/office/drawing/2014/main" id="{00000000-0008-0000-08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51952" y="503086"/>
            <a:ext cx="1356413" cy="479877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0" rIns="91440" bIns="45720" numCol="1" anchor="ctr" anchorCtr="0" compatLnSpc="1">
            <a:prstTxWarp prst="textNoShape">
              <a:avLst/>
            </a:prstTxWarp>
            <a:noAutofit/>
          </a:bodyPr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endParaRPr kumimoji="0" lang="es-ES" altLang="es-ES" sz="7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s-ES" altLang="es-ES" sz="7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DIRECCIÓN GENERAL DE ESTRATEGIA INDUSTRIAL Y DE LA PEQUEÑA Y MEDIANA EMPRESA</a:t>
            </a:r>
            <a:endParaRPr kumimoji="0" lang="es-ES" altLang="es-E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08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3213589" cy="1037167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dustria.gob.es/Calidad-Industrial/vehiculos/itv1/Estad&#237;sticas/Arag&#243;n/Arag&#243;n_Inspecciones%20Peri&#243;dica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"/>
      <sheetName val="Aragón_2023"/>
    </sheetNames>
    <sheetDataSet>
      <sheetData sheetId="0">
        <row r="11">
          <cell r="E11">
            <v>89</v>
          </cell>
        </row>
        <row r="15">
          <cell r="E15">
            <v>10</v>
          </cell>
        </row>
        <row r="19">
          <cell r="G19">
            <v>0</v>
          </cell>
          <cell r="K19">
            <v>0</v>
          </cell>
          <cell r="L19">
            <v>0</v>
          </cell>
        </row>
        <row r="20">
          <cell r="K20">
            <v>0</v>
          </cell>
          <cell r="L20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4" Type="http://schemas.openxmlformats.org/officeDocument/2006/relationships/vmlDrawing" Target="../drawings/vmlDrawing8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4" Type="http://schemas.openxmlformats.org/officeDocument/2006/relationships/vmlDrawing" Target="../drawings/vmlDrawing9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vmlDrawing" Target="../drawings/vmlDrawing2.v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39.bin"/><Relationship Id="rId1" Type="http://schemas.openxmlformats.org/officeDocument/2006/relationships/printerSettings" Target="../printerSettings/printerSettings38.bin"/><Relationship Id="rId4" Type="http://schemas.openxmlformats.org/officeDocument/2006/relationships/vmlDrawing" Target="../drawings/vmlDrawing10.v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Relationship Id="rId4" Type="http://schemas.openxmlformats.org/officeDocument/2006/relationships/vmlDrawing" Target="../drawings/vmlDrawing1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4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N38"/>
  <sheetViews>
    <sheetView showGridLines="0" showRuler="0" topLeftCell="A7" zoomScale="90" zoomScaleNormal="90" workbookViewId="0">
      <selection activeCell="C45" sqref="C45"/>
    </sheetView>
  </sheetViews>
  <sheetFormatPr baseColWidth="10" defaultRowHeight="15" x14ac:dyDescent="0.25"/>
  <cols>
    <col min="3" max="3" width="12.42578125" customWidth="1"/>
    <col min="4" max="4" width="3.5703125" bestFit="1" customWidth="1"/>
    <col min="6" max="6" width="13.140625" customWidth="1"/>
    <col min="14" max="14" width="14.140625" customWidth="1"/>
  </cols>
  <sheetData>
    <row r="1" spans="1:14" x14ac:dyDescent="0.25">
      <c r="I1" s="90" t="s">
        <v>100</v>
      </c>
      <c r="J1" s="91"/>
      <c r="K1" s="91"/>
      <c r="L1" s="91"/>
      <c r="M1" s="91"/>
      <c r="N1" s="91"/>
    </row>
    <row r="2" spans="1:14" x14ac:dyDescent="0.25">
      <c r="I2" s="91"/>
      <c r="J2" s="91"/>
      <c r="K2" s="91"/>
      <c r="L2" s="91"/>
      <c r="M2" s="91"/>
      <c r="N2" s="91"/>
    </row>
    <row r="3" spans="1:14" x14ac:dyDescent="0.25">
      <c r="I3" s="91"/>
      <c r="J3" s="91"/>
      <c r="K3" s="91"/>
      <c r="L3" s="91"/>
      <c r="M3" s="91"/>
      <c r="N3" s="91"/>
    </row>
    <row r="4" spans="1:14" x14ac:dyDescent="0.25">
      <c r="I4" s="91"/>
      <c r="J4" s="91"/>
      <c r="K4" s="91"/>
      <c r="L4" s="91"/>
      <c r="M4" s="91"/>
      <c r="N4" s="91"/>
    </row>
    <row r="5" spans="1:14" x14ac:dyDescent="0.25">
      <c r="I5" s="91"/>
      <c r="J5" s="91"/>
      <c r="K5" s="91"/>
      <c r="L5" s="91"/>
      <c r="M5" s="91"/>
      <c r="N5" s="91"/>
    </row>
    <row r="6" spans="1:14" x14ac:dyDescent="0.25">
      <c r="I6" s="91"/>
      <c r="J6" s="91"/>
      <c r="K6" s="91"/>
      <c r="L6" s="91"/>
      <c r="M6" s="91"/>
      <c r="N6" s="91"/>
    </row>
    <row r="8" spans="1:14" ht="15" customHeight="1" x14ac:dyDescent="0.25">
      <c r="A8" s="95" t="s">
        <v>41</v>
      </c>
      <c r="B8" s="96"/>
      <c r="C8" s="96"/>
      <c r="D8" s="97"/>
      <c r="E8" s="92" t="s">
        <v>0</v>
      </c>
      <c r="F8" s="92"/>
      <c r="G8" s="92"/>
      <c r="H8" s="92"/>
      <c r="I8" s="92"/>
      <c r="J8" s="92"/>
      <c r="K8" s="92"/>
      <c r="L8" s="92"/>
      <c r="M8" s="92"/>
      <c r="N8" s="92"/>
    </row>
    <row r="9" spans="1:14" ht="22.5" x14ac:dyDescent="0.25">
      <c r="A9" s="98"/>
      <c r="B9" s="99"/>
      <c r="C9" s="99"/>
      <c r="D9" s="100"/>
      <c r="E9" s="50" t="s">
        <v>72</v>
      </c>
      <c r="F9" s="50" t="s">
        <v>73</v>
      </c>
      <c r="G9" s="50" t="s">
        <v>74</v>
      </c>
      <c r="H9" s="50" t="s">
        <v>75</v>
      </c>
      <c r="I9" s="50" t="s">
        <v>76</v>
      </c>
      <c r="J9" s="50" t="s">
        <v>77</v>
      </c>
      <c r="K9" s="50" t="s">
        <v>78</v>
      </c>
      <c r="L9" s="50" t="s">
        <v>79</v>
      </c>
      <c r="M9" s="50" t="s">
        <v>80</v>
      </c>
      <c r="N9" s="51" t="s">
        <v>8</v>
      </c>
    </row>
    <row r="10" spans="1:14" ht="15" customHeight="1" x14ac:dyDescent="0.25">
      <c r="A10" s="101"/>
      <c r="B10" s="102"/>
      <c r="C10" s="102"/>
      <c r="D10" s="103"/>
      <c r="E10" s="92" t="s">
        <v>9</v>
      </c>
      <c r="F10" s="92"/>
      <c r="G10" s="92"/>
      <c r="H10" s="92"/>
      <c r="I10" s="92"/>
      <c r="J10" s="92"/>
      <c r="K10" s="92"/>
      <c r="L10" s="92"/>
      <c r="M10" s="92"/>
      <c r="N10" s="92"/>
    </row>
    <row r="11" spans="1:14" x14ac:dyDescent="0.25">
      <c r="A11" s="75" t="s">
        <v>12</v>
      </c>
      <c r="B11" s="75"/>
      <c r="C11" s="76"/>
      <c r="D11" s="14" t="s">
        <v>15</v>
      </c>
      <c r="E11" s="63">
        <v>498</v>
      </c>
      <c r="F11" s="63">
        <v>152566</v>
      </c>
      <c r="G11" s="63">
        <v>5370</v>
      </c>
      <c r="H11" s="63">
        <v>34736</v>
      </c>
      <c r="I11" s="63">
        <v>3451</v>
      </c>
      <c r="J11" s="63">
        <v>348</v>
      </c>
      <c r="K11" s="63">
        <v>1735</v>
      </c>
      <c r="L11" s="63">
        <v>7204</v>
      </c>
      <c r="M11" s="63">
        <v>608</v>
      </c>
      <c r="N11" s="3">
        <f>SUM(E11:M11)</f>
        <v>206516</v>
      </c>
    </row>
    <row r="12" spans="1:14" x14ac:dyDescent="0.25">
      <c r="A12" s="73" t="s">
        <v>13</v>
      </c>
      <c r="B12" s="73"/>
      <c r="C12" s="74"/>
      <c r="D12" s="11" t="s">
        <v>14</v>
      </c>
      <c r="E12" s="46">
        <v>174</v>
      </c>
      <c r="F12" s="46">
        <v>15632</v>
      </c>
      <c r="G12" s="46">
        <v>2899</v>
      </c>
      <c r="H12" s="46">
        <v>4240</v>
      </c>
      <c r="I12" s="46">
        <v>813</v>
      </c>
      <c r="J12" s="46">
        <v>55</v>
      </c>
      <c r="K12" s="46">
        <v>918</v>
      </c>
      <c r="L12" s="46">
        <v>1813</v>
      </c>
      <c r="M12" s="46">
        <v>333</v>
      </c>
      <c r="N12" s="4">
        <f t="shared" ref="N12:N30" si="0">SUM(E12:M12)</f>
        <v>26877</v>
      </c>
    </row>
    <row r="13" spans="1:14" x14ac:dyDescent="0.25">
      <c r="A13" s="75" t="s">
        <v>16</v>
      </c>
      <c r="B13" s="75"/>
      <c r="C13" s="76"/>
      <c r="D13" s="10" t="s">
        <v>15</v>
      </c>
      <c r="E13" s="63">
        <v>1831</v>
      </c>
      <c r="F13" s="63">
        <v>277087</v>
      </c>
      <c r="G13" s="63">
        <v>6085</v>
      </c>
      <c r="H13" s="63">
        <v>112322</v>
      </c>
      <c r="I13" s="63">
        <v>25096</v>
      </c>
      <c r="J13" s="63">
        <v>3754</v>
      </c>
      <c r="K13" s="63">
        <v>2201</v>
      </c>
      <c r="L13" s="63">
        <v>14747</v>
      </c>
      <c r="M13" s="63">
        <v>2366</v>
      </c>
      <c r="N13" s="3">
        <f t="shared" si="0"/>
        <v>445489</v>
      </c>
    </row>
    <row r="14" spans="1:14" x14ac:dyDescent="0.25">
      <c r="A14" s="73" t="s">
        <v>30</v>
      </c>
      <c r="B14" s="73"/>
      <c r="C14" s="74"/>
      <c r="D14" s="11" t="s">
        <v>14</v>
      </c>
      <c r="E14" s="46">
        <v>523</v>
      </c>
      <c r="F14" s="46">
        <v>74987</v>
      </c>
      <c r="G14" s="46">
        <v>8171</v>
      </c>
      <c r="H14" s="46">
        <v>36599</v>
      </c>
      <c r="I14" s="46">
        <v>12154</v>
      </c>
      <c r="J14" s="46">
        <v>2022</v>
      </c>
      <c r="K14" s="46">
        <v>4324</v>
      </c>
      <c r="L14" s="46">
        <v>2293</v>
      </c>
      <c r="M14" s="46">
        <v>692</v>
      </c>
      <c r="N14" s="4">
        <f t="shared" si="0"/>
        <v>141765</v>
      </c>
    </row>
    <row r="15" spans="1:14" x14ac:dyDescent="0.25">
      <c r="A15" s="75" t="s">
        <v>17</v>
      </c>
      <c r="B15" s="75"/>
      <c r="C15" s="76"/>
      <c r="D15" s="10" t="s">
        <v>15</v>
      </c>
      <c r="E15" s="63">
        <v>64</v>
      </c>
      <c r="F15" s="63">
        <v>14491</v>
      </c>
      <c r="G15" s="63">
        <v>1355</v>
      </c>
      <c r="H15" s="63">
        <v>5788</v>
      </c>
      <c r="I15" s="63">
        <v>507</v>
      </c>
      <c r="J15" s="63">
        <v>141</v>
      </c>
      <c r="K15" s="63">
        <v>0</v>
      </c>
      <c r="L15" s="63">
        <v>59</v>
      </c>
      <c r="M15" s="63">
        <v>32</v>
      </c>
      <c r="N15" s="3">
        <f t="shared" si="0"/>
        <v>22437</v>
      </c>
    </row>
    <row r="16" spans="1:14" x14ac:dyDescent="0.25">
      <c r="A16" s="73" t="s">
        <v>24</v>
      </c>
      <c r="B16" s="73"/>
      <c r="C16" s="74"/>
      <c r="D16" s="11" t="s">
        <v>14</v>
      </c>
      <c r="E16" s="46">
        <v>401</v>
      </c>
      <c r="F16" s="46">
        <v>57979</v>
      </c>
      <c r="G16" s="46">
        <v>1909</v>
      </c>
      <c r="H16" s="46">
        <v>21625</v>
      </c>
      <c r="I16" s="46">
        <v>1469</v>
      </c>
      <c r="J16" s="46">
        <v>1674</v>
      </c>
      <c r="K16" s="46">
        <v>0</v>
      </c>
      <c r="L16" s="46">
        <v>75</v>
      </c>
      <c r="M16" s="46">
        <v>149</v>
      </c>
      <c r="N16" s="4">
        <f t="shared" si="0"/>
        <v>85281</v>
      </c>
    </row>
    <row r="17" spans="1:14" x14ac:dyDescent="0.25">
      <c r="A17" s="75" t="s">
        <v>18</v>
      </c>
      <c r="B17" s="75"/>
      <c r="C17" s="76"/>
      <c r="D17" s="10" t="s">
        <v>15</v>
      </c>
      <c r="E17" s="63">
        <v>4861</v>
      </c>
      <c r="F17" s="63">
        <v>906001</v>
      </c>
      <c r="G17" s="63">
        <v>23064</v>
      </c>
      <c r="H17" s="63">
        <v>298833</v>
      </c>
      <c r="I17" s="63">
        <v>39575</v>
      </c>
      <c r="J17" s="63">
        <v>4155</v>
      </c>
      <c r="K17" s="63">
        <v>13794</v>
      </c>
      <c r="L17" s="63">
        <v>26123</v>
      </c>
      <c r="M17" s="63">
        <v>5085</v>
      </c>
      <c r="N17" s="3">
        <f t="shared" si="0"/>
        <v>1321491</v>
      </c>
    </row>
    <row r="18" spans="1:14" x14ac:dyDescent="0.25">
      <c r="A18" s="73" t="s">
        <v>25</v>
      </c>
      <c r="B18" s="73"/>
      <c r="C18" s="74"/>
      <c r="D18" s="11" t="s">
        <v>14</v>
      </c>
      <c r="E18" s="46">
        <v>1460</v>
      </c>
      <c r="F18" s="46">
        <v>309479</v>
      </c>
      <c r="G18" s="46">
        <v>29597</v>
      </c>
      <c r="H18" s="46">
        <v>102643</v>
      </c>
      <c r="I18" s="46">
        <v>18940</v>
      </c>
      <c r="J18" s="46">
        <v>1376</v>
      </c>
      <c r="K18" s="46">
        <v>9383</v>
      </c>
      <c r="L18" s="46">
        <v>8894</v>
      </c>
      <c r="M18" s="46">
        <v>2851</v>
      </c>
      <c r="N18" s="4">
        <f t="shared" si="0"/>
        <v>484623</v>
      </c>
    </row>
    <row r="19" spans="1:14" x14ac:dyDescent="0.25">
      <c r="A19" s="75" t="s">
        <v>19</v>
      </c>
      <c r="B19" s="75"/>
      <c r="C19" s="76"/>
      <c r="D19" s="10" t="s">
        <v>15</v>
      </c>
      <c r="E19" s="63">
        <v>177</v>
      </c>
      <c r="F19" s="63">
        <v>6299</v>
      </c>
      <c r="G19" s="63">
        <v>0</v>
      </c>
      <c r="H19" s="63">
        <v>1237</v>
      </c>
      <c r="I19" s="63">
        <v>4074</v>
      </c>
      <c r="J19" s="63">
        <v>1109</v>
      </c>
      <c r="K19" s="63">
        <v>0</v>
      </c>
      <c r="L19" s="63">
        <v>0</v>
      </c>
      <c r="M19" s="63">
        <v>10</v>
      </c>
      <c r="N19" s="3">
        <f t="shared" si="0"/>
        <v>12906</v>
      </c>
    </row>
    <row r="20" spans="1:14" x14ac:dyDescent="0.25">
      <c r="A20" s="73" t="s">
        <v>26</v>
      </c>
      <c r="B20" s="73"/>
      <c r="C20" s="74"/>
      <c r="D20" s="11" t="s">
        <v>14</v>
      </c>
      <c r="E20" s="46">
        <v>5054</v>
      </c>
      <c r="F20" s="46">
        <v>300534</v>
      </c>
      <c r="G20" s="46">
        <v>12411</v>
      </c>
      <c r="H20" s="46">
        <v>73686</v>
      </c>
      <c r="I20" s="46">
        <v>8305</v>
      </c>
      <c r="J20" s="46">
        <v>2070</v>
      </c>
      <c r="K20" s="46">
        <v>0</v>
      </c>
      <c r="L20" s="46">
        <v>1</v>
      </c>
      <c r="M20" s="46">
        <v>417</v>
      </c>
      <c r="N20" s="4">
        <f t="shared" si="0"/>
        <v>402478</v>
      </c>
    </row>
    <row r="21" spans="1:14" x14ac:dyDescent="0.25">
      <c r="A21" s="75" t="s">
        <v>20</v>
      </c>
      <c r="B21" s="75"/>
      <c r="C21" s="76"/>
      <c r="D21" s="10" t="s">
        <v>15</v>
      </c>
      <c r="E21" s="63">
        <v>1044</v>
      </c>
      <c r="F21" s="63">
        <v>171591</v>
      </c>
      <c r="G21" s="63">
        <v>1865</v>
      </c>
      <c r="H21" s="63">
        <v>72379</v>
      </c>
      <c r="I21" s="63">
        <v>15975</v>
      </c>
      <c r="J21" s="63">
        <v>1422</v>
      </c>
      <c r="K21" s="63">
        <v>17200</v>
      </c>
      <c r="L21" s="63">
        <v>1362</v>
      </c>
      <c r="M21" s="63">
        <v>949</v>
      </c>
      <c r="N21" s="3">
        <f t="shared" si="0"/>
        <v>283787</v>
      </c>
    </row>
    <row r="22" spans="1:14" x14ac:dyDescent="0.25">
      <c r="A22" s="73" t="s">
        <v>27</v>
      </c>
      <c r="B22" s="73"/>
      <c r="C22" s="74"/>
      <c r="D22" s="11" t="s">
        <v>14</v>
      </c>
      <c r="E22" s="46">
        <v>552</v>
      </c>
      <c r="F22" s="46">
        <v>95822</v>
      </c>
      <c r="G22" s="46">
        <v>8936</v>
      </c>
      <c r="H22" s="46">
        <v>48436</v>
      </c>
      <c r="I22" s="46">
        <v>24559</v>
      </c>
      <c r="J22" s="46">
        <v>1947</v>
      </c>
      <c r="K22" s="46">
        <v>19873</v>
      </c>
      <c r="L22" s="46">
        <v>1977</v>
      </c>
      <c r="M22" s="46">
        <v>1165</v>
      </c>
      <c r="N22" s="4">
        <f t="shared" si="0"/>
        <v>203267</v>
      </c>
    </row>
    <row r="23" spans="1:14" x14ac:dyDescent="0.25">
      <c r="A23" s="93" t="s">
        <v>33</v>
      </c>
      <c r="B23" s="93"/>
      <c r="C23" s="94"/>
      <c r="D23" s="10" t="s">
        <v>15</v>
      </c>
      <c r="E23" s="63">
        <v>175</v>
      </c>
      <c r="F23" s="63">
        <v>84582</v>
      </c>
      <c r="G23" s="63">
        <v>1251</v>
      </c>
      <c r="H23" s="63">
        <v>36990</v>
      </c>
      <c r="I23" s="63">
        <v>8140</v>
      </c>
      <c r="J23" s="63">
        <v>501</v>
      </c>
      <c r="K23" s="63">
        <v>5</v>
      </c>
      <c r="L23" s="63">
        <v>5272</v>
      </c>
      <c r="M23" s="63">
        <v>661</v>
      </c>
      <c r="N23" s="3">
        <f t="shared" si="0"/>
        <v>137577</v>
      </c>
    </row>
    <row r="24" spans="1:14" x14ac:dyDescent="0.25">
      <c r="A24" s="73" t="s">
        <v>28</v>
      </c>
      <c r="B24" s="73"/>
      <c r="C24" s="74"/>
      <c r="D24" s="11" t="s">
        <v>14</v>
      </c>
      <c r="E24" s="46">
        <v>264</v>
      </c>
      <c r="F24" s="46">
        <v>74023</v>
      </c>
      <c r="G24" s="46">
        <v>2063</v>
      </c>
      <c r="H24" s="46">
        <v>31379</v>
      </c>
      <c r="I24" s="46">
        <v>5765</v>
      </c>
      <c r="J24" s="46">
        <v>426</v>
      </c>
      <c r="K24" s="46">
        <v>15</v>
      </c>
      <c r="L24" s="46">
        <v>1919</v>
      </c>
      <c r="M24" s="46">
        <v>462</v>
      </c>
      <c r="N24" s="4">
        <f t="shared" si="0"/>
        <v>116316</v>
      </c>
    </row>
    <row r="25" spans="1:14" x14ac:dyDescent="0.25">
      <c r="A25" s="75" t="s">
        <v>21</v>
      </c>
      <c r="B25" s="75"/>
      <c r="C25" s="76"/>
      <c r="D25" s="10" t="s">
        <v>15</v>
      </c>
      <c r="E25" s="63">
        <v>404</v>
      </c>
      <c r="F25" s="63">
        <v>42710</v>
      </c>
      <c r="G25" s="63">
        <v>3867</v>
      </c>
      <c r="H25" s="63">
        <v>12766</v>
      </c>
      <c r="I25" s="63">
        <v>791</v>
      </c>
      <c r="J25" s="63">
        <v>120</v>
      </c>
      <c r="K25" s="63">
        <v>490</v>
      </c>
      <c r="L25" s="63">
        <v>5112</v>
      </c>
      <c r="M25" s="63">
        <v>489</v>
      </c>
      <c r="N25" s="3">
        <f t="shared" si="0"/>
        <v>66749</v>
      </c>
    </row>
    <row r="26" spans="1:14" x14ac:dyDescent="0.25">
      <c r="A26" s="73" t="s">
        <v>29</v>
      </c>
      <c r="B26" s="73"/>
      <c r="C26" s="74"/>
      <c r="D26" s="11" t="s">
        <v>14</v>
      </c>
      <c r="E26" s="46">
        <v>2227</v>
      </c>
      <c r="F26" s="46">
        <v>285827</v>
      </c>
      <c r="G26" s="46">
        <v>12645</v>
      </c>
      <c r="H26" s="46">
        <v>87567</v>
      </c>
      <c r="I26" s="46">
        <v>12036</v>
      </c>
      <c r="J26" s="46">
        <v>1519</v>
      </c>
      <c r="K26" s="46">
        <v>8886</v>
      </c>
      <c r="L26" s="46">
        <v>1826</v>
      </c>
      <c r="M26" s="46">
        <v>901</v>
      </c>
      <c r="N26" s="4">
        <f t="shared" si="0"/>
        <v>413434</v>
      </c>
    </row>
    <row r="27" spans="1:14" x14ac:dyDescent="0.25">
      <c r="A27" s="75" t="s">
        <v>22</v>
      </c>
      <c r="B27" s="75"/>
      <c r="C27" s="76"/>
      <c r="D27" s="10" t="s">
        <v>15</v>
      </c>
      <c r="E27" s="63">
        <v>1887</v>
      </c>
      <c r="F27" s="63">
        <v>435709</v>
      </c>
      <c r="G27" s="63">
        <v>3032</v>
      </c>
      <c r="H27" s="63">
        <v>169232</v>
      </c>
      <c r="I27" s="63">
        <v>14410</v>
      </c>
      <c r="J27" s="63">
        <v>1749</v>
      </c>
      <c r="K27" s="63">
        <v>0</v>
      </c>
      <c r="L27" s="63">
        <v>1580</v>
      </c>
      <c r="M27" s="63">
        <v>1625</v>
      </c>
      <c r="N27" s="3">
        <f t="shared" si="0"/>
        <v>629224</v>
      </c>
    </row>
    <row r="28" spans="1:14" x14ac:dyDescent="0.25">
      <c r="A28" s="73" t="s">
        <v>31</v>
      </c>
      <c r="B28" s="73"/>
      <c r="C28" s="74"/>
      <c r="D28" s="11" t="s">
        <v>14</v>
      </c>
      <c r="E28" s="46">
        <v>241</v>
      </c>
      <c r="F28" s="46">
        <v>43756</v>
      </c>
      <c r="G28" s="46">
        <v>3852</v>
      </c>
      <c r="H28" s="46">
        <v>18680</v>
      </c>
      <c r="I28" s="46">
        <v>2165</v>
      </c>
      <c r="J28" s="46">
        <v>206</v>
      </c>
      <c r="K28" s="46">
        <v>30</v>
      </c>
      <c r="L28" s="46">
        <v>313</v>
      </c>
      <c r="M28" s="46">
        <v>235</v>
      </c>
      <c r="N28" s="4">
        <f t="shared" si="0"/>
        <v>69478</v>
      </c>
    </row>
    <row r="29" spans="1:14" x14ac:dyDescent="0.25">
      <c r="A29" s="75" t="s">
        <v>23</v>
      </c>
      <c r="B29" s="75"/>
      <c r="C29" s="76"/>
      <c r="D29" s="10" t="s">
        <v>15</v>
      </c>
      <c r="E29" s="63">
        <v>11</v>
      </c>
      <c r="F29" s="63">
        <v>0</v>
      </c>
      <c r="G29" s="63">
        <v>1209</v>
      </c>
      <c r="H29" s="63">
        <v>4</v>
      </c>
      <c r="I29" s="63">
        <v>0</v>
      </c>
      <c r="J29" s="63">
        <v>539</v>
      </c>
      <c r="K29" s="63">
        <v>0</v>
      </c>
      <c r="L29" s="63">
        <v>0</v>
      </c>
      <c r="M29" s="63">
        <v>0</v>
      </c>
      <c r="N29" s="3">
        <f t="shared" si="0"/>
        <v>1763</v>
      </c>
    </row>
    <row r="30" spans="1:14" x14ac:dyDescent="0.25">
      <c r="A30" s="73" t="s">
        <v>32</v>
      </c>
      <c r="B30" s="73"/>
      <c r="C30" s="74"/>
      <c r="D30" s="11" t="s">
        <v>14</v>
      </c>
      <c r="E30" s="46">
        <v>195</v>
      </c>
      <c r="F30" s="46">
        <v>21925</v>
      </c>
      <c r="G30" s="46">
        <v>9117</v>
      </c>
      <c r="H30" s="46">
        <v>9337</v>
      </c>
      <c r="I30" s="46">
        <v>7519</v>
      </c>
      <c r="J30" s="46">
        <v>1880</v>
      </c>
      <c r="K30" s="46">
        <v>665</v>
      </c>
      <c r="L30" s="46">
        <v>837</v>
      </c>
      <c r="M30" s="46">
        <v>1027</v>
      </c>
      <c r="N30" s="4">
        <f t="shared" si="0"/>
        <v>52502</v>
      </c>
    </row>
    <row r="31" spans="1:14" x14ac:dyDescent="0.25">
      <c r="A31" s="79" t="s">
        <v>34</v>
      </c>
      <c r="B31" s="79"/>
      <c r="C31" s="80"/>
      <c r="D31" s="12" t="s">
        <v>15</v>
      </c>
      <c r="E31" s="3">
        <f>E11+E13+E15+E17+E19+E21+E23+E25+E27+E29</f>
        <v>10952</v>
      </c>
      <c r="F31" s="3">
        <f t="shared" ref="F31:N31" si="1">F11+F13+F15+F17+F19+F21+F23+F25+F27+F29</f>
        <v>2091036</v>
      </c>
      <c r="G31" s="3">
        <f t="shared" si="1"/>
        <v>47098</v>
      </c>
      <c r="H31" s="3">
        <f t="shared" si="1"/>
        <v>744287</v>
      </c>
      <c r="I31" s="3">
        <f t="shared" si="1"/>
        <v>112019</v>
      </c>
      <c r="J31" s="3">
        <f t="shared" si="1"/>
        <v>13838</v>
      </c>
      <c r="K31" s="3">
        <f t="shared" si="1"/>
        <v>35425</v>
      </c>
      <c r="L31" s="3">
        <f t="shared" si="1"/>
        <v>61459</v>
      </c>
      <c r="M31" s="3">
        <f t="shared" si="1"/>
        <v>11825</v>
      </c>
      <c r="N31" s="3">
        <f t="shared" si="1"/>
        <v>3127939</v>
      </c>
    </row>
    <row r="32" spans="1:14" x14ac:dyDescent="0.25">
      <c r="A32" s="79"/>
      <c r="B32" s="79"/>
      <c r="C32" s="80"/>
      <c r="D32" s="13" t="s">
        <v>14</v>
      </c>
      <c r="E32" s="4">
        <f>E12+E14+E16+E18+E20+E22+E24+E26+E28+E30</f>
        <v>11091</v>
      </c>
      <c r="F32" s="4">
        <f t="shared" ref="F32:N32" si="2">F12+F14+F16+F18+F20+F22+F24+F26+F28+F30</f>
        <v>1279964</v>
      </c>
      <c r="G32" s="4">
        <f t="shared" si="2"/>
        <v>91600</v>
      </c>
      <c r="H32" s="4">
        <f t="shared" si="2"/>
        <v>434192</v>
      </c>
      <c r="I32" s="4">
        <f t="shared" si="2"/>
        <v>93725</v>
      </c>
      <c r="J32" s="4">
        <f t="shared" si="2"/>
        <v>13175</v>
      </c>
      <c r="K32" s="4">
        <f t="shared" si="2"/>
        <v>44094</v>
      </c>
      <c r="L32" s="4">
        <f t="shared" si="2"/>
        <v>19948</v>
      </c>
      <c r="M32" s="4">
        <f t="shared" si="2"/>
        <v>8232</v>
      </c>
      <c r="N32" s="4">
        <f t="shared" si="2"/>
        <v>1996021</v>
      </c>
    </row>
    <row r="33" spans="1:14" x14ac:dyDescent="0.25">
      <c r="A33" s="83" t="s">
        <v>40</v>
      </c>
      <c r="B33" s="81" t="s">
        <v>38</v>
      </c>
      <c r="C33" s="86" t="s">
        <v>35</v>
      </c>
      <c r="D33" s="87"/>
      <c r="E33" s="64">
        <v>19500</v>
      </c>
      <c r="F33" s="64">
        <v>2292615</v>
      </c>
      <c r="G33" s="64">
        <v>217915</v>
      </c>
      <c r="H33" s="64">
        <v>415454</v>
      </c>
      <c r="I33" s="64">
        <v>49458</v>
      </c>
      <c r="J33" s="64">
        <v>6856</v>
      </c>
      <c r="K33" s="64">
        <v>32619</v>
      </c>
      <c r="L33" s="64">
        <v>71323</v>
      </c>
      <c r="M33" s="64">
        <v>13289</v>
      </c>
      <c r="N33" s="6">
        <f>SUM(E33:M33)</f>
        <v>3119029</v>
      </c>
    </row>
    <row r="34" spans="1:14" x14ac:dyDescent="0.25">
      <c r="A34" s="84"/>
      <c r="B34" s="82"/>
      <c r="C34" s="88" t="s">
        <v>36</v>
      </c>
      <c r="D34" s="89"/>
      <c r="E34" s="57">
        <v>4696</v>
      </c>
      <c r="F34" s="57">
        <v>577112</v>
      </c>
      <c r="G34" s="57">
        <v>45420</v>
      </c>
      <c r="H34" s="57">
        <v>167071</v>
      </c>
      <c r="I34" s="57">
        <v>29975</v>
      </c>
      <c r="J34" s="57">
        <v>4044</v>
      </c>
      <c r="K34" s="57">
        <v>13785</v>
      </c>
      <c r="L34" s="57">
        <v>10339</v>
      </c>
      <c r="M34" s="57">
        <v>3666</v>
      </c>
      <c r="N34" s="7">
        <f>SUM(E34:M34)</f>
        <v>856108</v>
      </c>
    </row>
    <row r="35" spans="1:14" x14ac:dyDescent="0.25">
      <c r="A35" s="84"/>
      <c r="B35" s="82"/>
      <c r="C35" s="77" t="s">
        <v>37</v>
      </c>
      <c r="D35" s="78"/>
      <c r="E35" s="9">
        <f>E34/(E33+E34)</f>
        <v>0.19408166639113902</v>
      </c>
      <c r="F35" s="9">
        <f t="shared" ref="F35:N35" si="3">F34/(F33+F34)</f>
        <v>0.2011034499100437</v>
      </c>
      <c r="G35" s="9">
        <f t="shared" si="3"/>
        <v>0.17247992101315815</v>
      </c>
      <c r="H35" s="9">
        <f t="shared" si="3"/>
        <v>0.28680485816059398</v>
      </c>
      <c r="I35" s="9">
        <f t="shared" si="3"/>
        <v>0.37736205355456798</v>
      </c>
      <c r="J35" s="9">
        <f t="shared" si="3"/>
        <v>0.37100917431192659</v>
      </c>
      <c r="K35" s="9">
        <f t="shared" si="3"/>
        <v>0.2970649081975692</v>
      </c>
      <c r="L35" s="9">
        <f t="shared" si="3"/>
        <v>0.12660723469912566</v>
      </c>
      <c r="M35" s="9">
        <f t="shared" si="3"/>
        <v>0.21621940430551459</v>
      </c>
      <c r="N35" s="9">
        <f t="shared" si="3"/>
        <v>0.21536565909552299</v>
      </c>
    </row>
    <row r="36" spans="1:14" x14ac:dyDescent="0.25">
      <c r="A36" s="84"/>
      <c r="B36" s="81" t="s">
        <v>39</v>
      </c>
      <c r="C36" s="86" t="s">
        <v>35</v>
      </c>
      <c r="D36" s="87"/>
      <c r="E36" s="58">
        <v>4372</v>
      </c>
      <c r="F36" s="58">
        <v>532530</v>
      </c>
      <c r="G36" s="58">
        <v>39440</v>
      </c>
      <c r="H36" s="58">
        <v>152656</v>
      </c>
      <c r="I36" s="58">
        <v>27864</v>
      </c>
      <c r="J36" s="58">
        <v>3926</v>
      </c>
      <c r="K36" s="58">
        <v>12300</v>
      </c>
      <c r="L36" s="58">
        <v>9123</v>
      </c>
      <c r="M36" s="58">
        <v>2852</v>
      </c>
      <c r="N36" s="8">
        <f>SUM(E36:M36)</f>
        <v>785063</v>
      </c>
    </row>
    <row r="37" spans="1:14" x14ac:dyDescent="0.25">
      <c r="A37" s="84"/>
      <c r="B37" s="82"/>
      <c r="C37" s="88" t="s">
        <v>36</v>
      </c>
      <c r="D37" s="89"/>
      <c r="E37" s="57">
        <v>401</v>
      </c>
      <c r="F37" s="57">
        <v>46258</v>
      </c>
      <c r="G37" s="57">
        <v>2675</v>
      </c>
      <c r="H37" s="57">
        <v>15272</v>
      </c>
      <c r="I37" s="57">
        <v>4520</v>
      </c>
      <c r="J37" s="57">
        <v>509</v>
      </c>
      <c r="K37" s="57">
        <v>3751</v>
      </c>
      <c r="L37" s="57">
        <v>124</v>
      </c>
      <c r="M37" s="57">
        <v>231</v>
      </c>
      <c r="N37" s="7">
        <f>SUM(E37:M37)</f>
        <v>73741</v>
      </c>
    </row>
    <row r="38" spans="1:14" ht="15" customHeight="1" x14ac:dyDescent="0.25">
      <c r="A38" s="85"/>
      <c r="B38" s="82"/>
      <c r="C38" s="77" t="s">
        <v>37</v>
      </c>
      <c r="D38" s="78"/>
      <c r="E38" s="9">
        <f>E37/(E37+E36)</f>
        <v>8.4014246804944473E-2</v>
      </c>
      <c r="F38" s="9">
        <f t="shared" ref="F38:N38" si="4">F37/(F37+F36)</f>
        <v>7.9922182215249798E-2</v>
      </c>
      <c r="G38" s="9">
        <f t="shared" si="4"/>
        <v>6.3516561795084886E-2</v>
      </c>
      <c r="H38" s="9">
        <f t="shared" si="4"/>
        <v>9.0943737792387208E-2</v>
      </c>
      <c r="I38" s="9">
        <f t="shared" si="4"/>
        <v>0.13957509881422925</v>
      </c>
      <c r="J38" s="9">
        <f t="shared" si="4"/>
        <v>0.11476888387824126</v>
      </c>
      <c r="K38" s="9">
        <f t="shared" si="4"/>
        <v>0.23369260482212947</v>
      </c>
      <c r="L38" s="9">
        <f t="shared" si="4"/>
        <v>1.3409754514977831E-2</v>
      </c>
      <c r="M38" s="9">
        <f t="shared" si="4"/>
        <v>7.4927019137204023E-2</v>
      </c>
      <c r="N38" s="9">
        <f t="shared" si="4"/>
        <v>8.5864760760313186E-2</v>
      </c>
    </row>
  </sheetData>
  <customSheetViews>
    <customSheetView guid="{63A9D80A-8E4A-4F33-B584-5ACED899AD49}" showGridLines="0" showRuler="0">
      <selection activeCell="E33" sqref="E33"/>
      <pageMargins left="0.7" right="1.0416666666666666E-2" top="1.1770833333333333" bottom="0.75" header="4.1666666666666664E-2" footer="0.3"/>
      <printOptions gridLines="1"/>
      <pageSetup paperSize="9" orientation="portrait" r:id="rId1"/>
      <headerFooter differentFirst="1">
        <oddHeader>&amp;R&amp;G</oddHeader>
      </headerFooter>
    </customSheetView>
  </customSheetViews>
  <mergeCells count="34">
    <mergeCell ref="I1:N6"/>
    <mergeCell ref="E8:N8"/>
    <mergeCell ref="E10:N10"/>
    <mergeCell ref="A30:C30"/>
    <mergeCell ref="A20:C20"/>
    <mergeCell ref="A21:C21"/>
    <mergeCell ref="A22:C22"/>
    <mergeCell ref="A23:C23"/>
    <mergeCell ref="A29:C29"/>
    <mergeCell ref="A8:D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4:C24"/>
    <mergeCell ref="A25:C25"/>
    <mergeCell ref="A26:C26"/>
    <mergeCell ref="A27:C27"/>
    <mergeCell ref="A28:C28"/>
    <mergeCell ref="C38:D38"/>
    <mergeCell ref="A31:C32"/>
    <mergeCell ref="B33:B35"/>
    <mergeCell ref="B36:B38"/>
    <mergeCell ref="A33:A38"/>
    <mergeCell ref="C33:D33"/>
    <mergeCell ref="C34:D34"/>
    <mergeCell ref="C35:D35"/>
    <mergeCell ref="C36:D36"/>
    <mergeCell ref="C37:D37"/>
  </mergeCells>
  <printOptions gridLines="1"/>
  <pageMargins left="0.70866141732283472" right="0" top="1.1811023622047245" bottom="0.74803149606299213" header="3.937007874015748E-2" footer="0.31496062992125984"/>
  <pageSetup paperSize="9" scale="80" orientation="landscape" r:id="rId2"/>
  <headerFooter differentFirst="1">
    <oddHeader>&amp;R&amp;G</oddHeader>
  </headerFooter>
  <drawing r:id="rId3"/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38"/>
  <sheetViews>
    <sheetView showGridLines="0" showRuler="0" showWhiteSpace="0" zoomScale="85" zoomScaleNormal="85" workbookViewId="0">
      <selection activeCell="C45" sqref="C45"/>
    </sheetView>
  </sheetViews>
  <sheetFormatPr baseColWidth="10" defaultColWidth="11.42578125" defaultRowHeight="15" x14ac:dyDescent="0.25"/>
  <cols>
    <col min="1" max="2" width="11.42578125" style="25"/>
    <col min="3" max="3" width="12.42578125" style="25" customWidth="1"/>
    <col min="4" max="4" width="3.5703125" style="25" bestFit="1" customWidth="1"/>
    <col min="5" max="5" width="11.42578125" style="25"/>
    <col min="6" max="6" width="13.140625" style="25" customWidth="1"/>
    <col min="7" max="13" width="11.42578125" style="25"/>
    <col min="14" max="14" width="14.140625" style="25" customWidth="1"/>
    <col min="15" max="16384" width="11.42578125" style="25"/>
  </cols>
  <sheetData>
    <row r="1" spans="1:14" x14ac:dyDescent="0.25">
      <c r="I1" s="90" t="s">
        <v>91</v>
      </c>
      <c r="J1" s="91"/>
      <c r="K1" s="91"/>
      <c r="L1" s="91"/>
      <c r="M1" s="91"/>
      <c r="N1" s="91"/>
    </row>
    <row r="2" spans="1:14" x14ac:dyDescent="0.25">
      <c r="I2" s="91"/>
      <c r="J2" s="91"/>
      <c r="K2" s="91"/>
      <c r="L2" s="91"/>
      <c r="M2" s="91"/>
      <c r="N2" s="91"/>
    </row>
    <row r="3" spans="1:14" x14ac:dyDescent="0.25">
      <c r="I3" s="91"/>
      <c r="J3" s="91"/>
      <c r="K3" s="91"/>
      <c r="L3" s="91"/>
      <c r="M3" s="91"/>
      <c r="N3" s="91"/>
    </row>
    <row r="4" spans="1:14" x14ac:dyDescent="0.25">
      <c r="I4" s="91"/>
      <c r="J4" s="91"/>
      <c r="K4" s="91"/>
      <c r="L4" s="91"/>
      <c r="M4" s="91"/>
      <c r="N4" s="91"/>
    </row>
    <row r="5" spans="1:14" x14ac:dyDescent="0.25">
      <c r="I5" s="91"/>
      <c r="J5" s="91"/>
      <c r="K5" s="91"/>
      <c r="L5" s="91"/>
      <c r="M5" s="91"/>
      <c r="N5" s="91"/>
    </row>
    <row r="6" spans="1:14" x14ac:dyDescent="0.25">
      <c r="I6" s="91"/>
      <c r="J6" s="91"/>
      <c r="K6" s="91"/>
      <c r="L6" s="91"/>
      <c r="M6" s="91"/>
      <c r="N6" s="91"/>
    </row>
    <row r="8" spans="1:14" ht="15" customHeight="1" x14ac:dyDescent="0.25">
      <c r="A8" s="95" t="s">
        <v>41</v>
      </c>
      <c r="B8" s="96"/>
      <c r="C8" s="96"/>
      <c r="D8" s="97"/>
      <c r="E8" s="92" t="s">
        <v>0</v>
      </c>
      <c r="F8" s="92"/>
      <c r="G8" s="92"/>
      <c r="H8" s="92"/>
      <c r="I8" s="92"/>
      <c r="J8" s="92"/>
      <c r="K8" s="92"/>
      <c r="L8" s="92"/>
      <c r="M8" s="92"/>
      <c r="N8" s="92"/>
    </row>
    <row r="9" spans="1:14" ht="22.5" x14ac:dyDescent="0.25">
      <c r="A9" s="98"/>
      <c r="B9" s="99"/>
      <c r="C9" s="99"/>
      <c r="D9" s="100"/>
      <c r="E9" s="50" t="str">
        <f>+AND!E9</f>
        <v>M1 ambul. y taxis</v>
      </c>
      <c r="F9" s="50" t="str">
        <f>+AND!F9</f>
        <v>Resto M1</v>
      </c>
      <c r="G9" s="50" t="str">
        <f>+AND!G9</f>
        <v>L y Quads</v>
      </c>
      <c r="H9" s="50" t="str">
        <f>+AND!H9</f>
        <v>N1</v>
      </c>
      <c r="I9" s="50" t="str">
        <f>+AND!I9</f>
        <v>N2 y N3</v>
      </c>
      <c r="J9" s="50" t="str">
        <f>+AND!J9</f>
        <v>M2 y M3</v>
      </c>
      <c r="K9" s="50" t="str">
        <f>+AND!K9</f>
        <v>O</v>
      </c>
      <c r="L9" s="50" t="str">
        <f>+AND!L9</f>
        <v>T</v>
      </c>
      <c r="M9" s="50" t="str">
        <f>+AND!M9</f>
        <v>Resto</v>
      </c>
      <c r="N9" s="50" t="str">
        <f>+AND!N9</f>
        <v>TOTAL</v>
      </c>
    </row>
    <row r="10" spans="1:14" ht="15" customHeight="1" x14ac:dyDescent="0.25">
      <c r="A10" s="101"/>
      <c r="B10" s="102"/>
      <c r="C10" s="102"/>
      <c r="D10" s="103"/>
      <c r="E10" s="92" t="s">
        <v>9</v>
      </c>
      <c r="F10" s="92"/>
      <c r="G10" s="92"/>
      <c r="H10" s="92"/>
      <c r="I10" s="92"/>
      <c r="J10" s="92"/>
      <c r="K10" s="92"/>
      <c r="L10" s="92"/>
      <c r="M10" s="92"/>
      <c r="N10" s="92"/>
    </row>
    <row r="11" spans="1:14" x14ac:dyDescent="0.25">
      <c r="A11" s="75" t="s">
        <v>12</v>
      </c>
      <c r="B11" s="75"/>
      <c r="C11" s="76"/>
      <c r="D11" s="26" t="s">
        <v>15</v>
      </c>
      <c r="E11" s="52">
        <v>14</v>
      </c>
      <c r="F11" s="52">
        <v>3062</v>
      </c>
      <c r="G11" s="52">
        <v>197</v>
      </c>
      <c r="H11" s="52">
        <v>321</v>
      </c>
      <c r="I11" s="52">
        <v>50</v>
      </c>
      <c r="J11" s="52">
        <v>6</v>
      </c>
      <c r="K11" s="52">
        <v>8</v>
      </c>
      <c r="L11" s="52">
        <v>0</v>
      </c>
      <c r="M11" s="52">
        <v>4</v>
      </c>
      <c r="N11" s="28">
        <f t="shared" ref="N11:N30" si="0">SUM(E11:M11)</f>
        <v>3662</v>
      </c>
    </row>
    <row r="12" spans="1:14" x14ac:dyDescent="0.25">
      <c r="A12" s="73" t="s">
        <v>13</v>
      </c>
      <c r="B12" s="73"/>
      <c r="C12" s="74"/>
      <c r="D12" s="29" t="s">
        <v>14</v>
      </c>
      <c r="E12" s="46">
        <v>2</v>
      </c>
      <c r="F12" s="46">
        <v>395</v>
      </c>
      <c r="G12" s="46">
        <v>47</v>
      </c>
      <c r="H12" s="46">
        <v>50</v>
      </c>
      <c r="I12" s="46">
        <v>6</v>
      </c>
      <c r="J12" s="46">
        <v>2</v>
      </c>
      <c r="K12" s="46">
        <v>2</v>
      </c>
      <c r="L12" s="46">
        <v>0</v>
      </c>
      <c r="M12" s="46">
        <v>0</v>
      </c>
      <c r="N12" s="31">
        <f t="shared" si="0"/>
        <v>504</v>
      </c>
    </row>
    <row r="13" spans="1:14" x14ac:dyDescent="0.25">
      <c r="A13" s="75" t="s">
        <v>16</v>
      </c>
      <c r="B13" s="75"/>
      <c r="C13" s="76"/>
      <c r="D13" s="32" t="s">
        <v>15</v>
      </c>
      <c r="E13" s="52">
        <v>52</v>
      </c>
      <c r="F13" s="52">
        <v>5154</v>
      </c>
      <c r="G13" s="52">
        <v>202</v>
      </c>
      <c r="H13" s="52">
        <v>793</v>
      </c>
      <c r="I13" s="52">
        <v>165</v>
      </c>
      <c r="J13" s="52">
        <v>12</v>
      </c>
      <c r="K13" s="52">
        <v>17</v>
      </c>
      <c r="L13" s="52">
        <v>0</v>
      </c>
      <c r="M13" s="52">
        <v>6</v>
      </c>
      <c r="N13" s="28">
        <f t="shared" si="0"/>
        <v>6401</v>
      </c>
    </row>
    <row r="14" spans="1:14" x14ac:dyDescent="0.25">
      <c r="A14" s="73" t="s">
        <v>30</v>
      </c>
      <c r="B14" s="73"/>
      <c r="C14" s="74"/>
      <c r="D14" s="29" t="s">
        <v>14</v>
      </c>
      <c r="E14" s="46">
        <v>7</v>
      </c>
      <c r="F14" s="46">
        <v>591</v>
      </c>
      <c r="G14" s="46">
        <v>57</v>
      </c>
      <c r="H14" s="46">
        <v>158</v>
      </c>
      <c r="I14" s="46">
        <v>47</v>
      </c>
      <c r="J14" s="46">
        <v>4</v>
      </c>
      <c r="K14" s="46">
        <v>2</v>
      </c>
      <c r="L14" s="46">
        <v>0</v>
      </c>
      <c r="M14" s="46">
        <v>0</v>
      </c>
      <c r="N14" s="31">
        <f t="shared" si="0"/>
        <v>866</v>
      </c>
    </row>
    <row r="15" spans="1:14" x14ac:dyDescent="0.25">
      <c r="A15" s="75" t="s">
        <v>17</v>
      </c>
      <c r="B15" s="75"/>
      <c r="C15" s="76"/>
      <c r="D15" s="32" t="s">
        <v>15</v>
      </c>
      <c r="E15" s="52">
        <v>2</v>
      </c>
      <c r="F15" s="52">
        <v>52</v>
      </c>
      <c r="G15" s="52">
        <v>1</v>
      </c>
      <c r="H15" s="52">
        <v>3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28">
        <f t="shared" si="0"/>
        <v>58</v>
      </c>
    </row>
    <row r="16" spans="1:14" x14ac:dyDescent="0.25">
      <c r="A16" s="73" t="s">
        <v>24</v>
      </c>
      <c r="B16" s="73"/>
      <c r="C16" s="74"/>
      <c r="D16" s="29" t="s">
        <v>14</v>
      </c>
      <c r="E16" s="46">
        <v>16</v>
      </c>
      <c r="F16" s="46">
        <v>808</v>
      </c>
      <c r="G16" s="46">
        <v>10</v>
      </c>
      <c r="H16" s="46">
        <v>155</v>
      </c>
      <c r="I16" s="46">
        <v>38</v>
      </c>
      <c r="J16" s="46">
        <v>4</v>
      </c>
      <c r="K16" s="46">
        <v>0</v>
      </c>
      <c r="L16" s="46">
        <v>0</v>
      </c>
      <c r="M16" s="46">
        <v>0</v>
      </c>
      <c r="N16" s="31">
        <f t="shared" si="0"/>
        <v>1031</v>
      </c>
    </row>
    <row r="17" spans="1:14" x14ac:dyDescent="0.25">
      <c r="A17" s="75" t="s">
        <v>18</v>
      </c>
      <c r="B17" s="75"/>
      <c r="C17" s="76"/>
      <c r="D17" s="32" t="s">
        <v>15</v>
      </c>
      <c r="E17" s="52">
        <v>103</v>
      </c>
      <c r="F17" s="52">
        <v>6548</v>
      </c>
      <c r="G17" s="52">
        <v>170</v>
      </c>
      <c r="H17" s="52">
        <v>905</v>
      </c>
      <c r="I17" s="52">
        <v>110</v>
      </c>
      <c r="J17" s="52">
        <v>6</v>
      </c>
      <c r="K17" s="52">
        <v>26</v>
      </c>
      <c r="L17" s="52">
        <v>0</v>
      </c>
      <c r="M17" s="52">
        <v>0</v>
      </c>
      <c r="N17" s="28">
        <f t="shared" si="0"/>
        <v>7868</v>
      </c>
    </row>
    <row r="18" spans="1:14" x14ac:dyDescent="0.25">
      <c r="A18" s="73" t="s">
        <v>25</v>
      </c>
      <c r="B18" s="73"/>
      <c r="C18" s="74"/>
      <c r="D18" s="29" t="s">
        <v>14</v>
      </c>
      <c r="E18" s="46">
        <v>38</v>
      </c>
      <c r="F18" s="46">
        <v>1591</v>
      </c>
      <c r="G18" s="46">
        <v>227</v>
      </c>
      <c r="H18" s="46">
        <v>399</v>
      </c>
      <c r="I18" s="46">
        <v>83</v>
      </c>
      <c r="J18" s="46">
        <v>13</v>
      </c>
      <c r="K18" s="46">
        <v>6</v>
      </c>
      <c r="L18" s="46">
        <v>0</v>
      </c>
      <c r="M18" s="46">
        <v>1</v>
      </c>
      <c r="N18" s="31">
        <f t="shared" si="0"/>
        <v>2358</v>
      </c>
    </row>
    <row r="19" spans="1:14" x14ac:dyDescent="0.25">
      <c r="A19" s="75" t="s">
        <v>19</v>
      </c>
      <c r="B19" s="75"/>
      <c r="C19" s="76"/>
      <c r="D19" s="32" t="s">
        <v>15</v>
      </c>
      <c r="E19" s="52">
        <v>0</v>
      </c>
      <c r="F19" s="52">
        <v>30</v>
      </c>
      <c r="G19" s="52">
        <v>0</v>
      </c>
      <c r="H19" s="52">
        <v>2</v>
      </c>
      <c r="I19" s="52">
        <v>54</v>
      </c>
      <c r="J19" s="52">
        <v>30</v>
      </c>
      <c r="K19" s="52">
        <v>0</v>
      </c>
      <c r="L19" s="52">
        <v>0</v>
      </c>
      <c r="M19" s="52">
        <v>0</v>
      </c>
      <c r="N19" s="28">
        <f t="shared" si="0"/>
        <v>116</v>
      </c>
    </row>
    <row r="20" spans="1:14" x14ac:dyDescent="0.25">
      <c r="A20" s="73" t="s">
        <v>26</v>
      </c>
      <c r="B20" s="73"/>
      <c r="C20" s="74"/>
      <c r="D20" s="29" t="s">
        <v>14</v>
      </c>
      <c r="E20" s="46">
        <v>114</v>
      </c>
      <c r="F20" s="46">
        <v>2653</v>
      </c>
      <c r="G20" s="46">
        <v>115</v>
      </c>
      <c r="H20" s="46">
        <v>346</v>
      </c>
      <c r="I20" s="46">
        <v>14</v>
      </c>
      <c r="J20" s="46">
        <v>0</v>
      </c>
      <c r="K20" s="46">
        <v>0</v>
      </c>
      <c r="L20" s="46">
        <v>0</v>
      </c>
      <c r="M20" s="46">
        <v>0</v>
      </c>
      <c r="N20" s="31">
        <f t="shared" si="0"/>
        <v>3242</v>
      </c>
    </row>
    <row r="21" spans="1:14" x14ac:dyDescent="0.25">
      <c r="A21" s="75" t="s">
        <v>20</v>
      </c>
      <c r="B21" s="75"/>
      <c r="C21" s="76"/>
      <c r="D21" s="32" t="s">
        <v>15</v>
      </c>
      <c r="E21" s="52">
        <v>18</v>
      </c>
      <c r="F21" s="52">
        <v>1110</v>
      </c>
      <c r="G21" s="52">
        <v>6</v>
      </c>
      <c r="H21" s="52">
        <v>241</v>
      </c>
      <c r="I21" s="52">
        <v>72</v>
      </c>
      <c r="J21" s="52">
        <v>12</v>
      </c>
      <c r="K21" s="52">
        <v>35</v>
      </c>
      <c r="L21" s="52">
        <v>0</v>
      </c>
      <c r="M21" s="52">
        <v>0</v>
      </c>
      <c r="N21" s="28">
        <f t="shared" si="0"/>
        <v>1494</v>
      </c>
    </row>
    <row r="22" spans="1:14" x14ac:dyDescent="0.25">
      <c r="A22" s="73" t="s">
        <v>27</v>
      </c>
      <c r="B22" s="73"/>
      <c r="C22" s="74"/>
      <c r="D22" s="29" t="s">
        <v>14</v>
      </c>
      <c r="E22" s="46">
        <v>17</v>
      </c>
      <c r="F22" s="46">
        <v>833</v>
      </c>
      <c r="G22" s="46">
        <v>68</v>
      </c>
      <c r="H22" s="46">
        <v>256</v>
      </c>
      <c r="I22" s="46">
        <v>90</v>
      </c>
      <c r="J22" s="46">
        <v>5</v>
      </c>
      <c r="K22" s="46">
        <v>18</v>
      </c>
      <c r="L22" s="46">
        <v>0</v>
      </c>
      <c r="M22" s="46">
        <v>1</v>
      </c>
      <c r="N22" s="31">
        <f t="shared" si="0"/>
        <v>1288</v>
      </c>
    </row>
    <row r="23" spans="1:14" x14ac:dyDescent="0.25">
      <c r="A23" s="93" t="s">
        <v>33</v>
      </c>
      <c r="B23" s="93"/>
      <c r="C23" s="94"/>
      <c r="D23" s="32" t="s">
        <v>15</v>
      </c>
      <c r="E23" s="52">
        <v>3</v>
      </c>
      <c r="F23" s="52">
        <v>288</v>
      </c>
      <c r="G23" s="52">
        <v>2</v>
      </c>
      <c r="H23" s="52">
        <v>71</v>
      </c>
      <c r="I23" s="52">
        <v>1</v>
      </c>
      <c r="J23" s="52">
        <v>0</v>
      </c>
      <c r="K23" s="52">
        <v>0</v>
      </c>
      <c r="L23" s="52">
        <v>0</v>
      </c>
      <c r="M23" s="52">
        <v>0</v>
      </c>
      <c r="N23" s="28">
        <f t="shared" si="0"/>
        <v>365</v>
      </c>
    </row>
    <row r="24" spans="1:14" x14ac:dyDescent="0.25">
      <c r="A24" s="73" t="s">
        <v>28</v>
      </c>
      <c r="B24" s="73"/>
      <c r="C24" s="74"/>
      <c r="D24" s="29" t="s">
        <v>14</v>
      </c>
      <c r="E24" s="46">
        <v>8</v>
      </c>
      <c r="F24" s="46">
        <v>294</v>
      </c>
      <c r="G24" s="46">
        <v>2</v>
      </c>
      <c r="H24" s="46">
        <v>67</v>
      </c>
      <c r="I24" s="46">
        <v>32</v>
      </c>
      <c r="J24" s="46">
        <v>0</v>
      </c>
      <c r="K24" s="46">
        <v>0</v>
      </c>
      <c r="L24" s="46">
        <v>0</v>
      </c>
      <c r="M24" s="46">
        <v>0</v>
      </c>
      <c r="N24" s="31">
        <f t="shared" si="0"/>
        <v>403</v>
      </c>
    </row>
    <row r="25" spans="1:14" x14ac:dyDescent="0.25">
      <c r="A25" s="75" t="s">
        <v>21</v>
      </c>
      <c r="B25" s="75"/>
      <c r="C25" s="76"/>
      <c r="D25" s="32" t="s">
        <v>15</v>
      </c>
      <c r="E25" s="52">
        <v>4</v>
      </c>
      <c r="F25" s="52">
        <v>232</v>
      </c>
      <c r="G25" s="52">
        <v>2</v>
      </c>
      <c r="H25" s="52">
        <v>24</v>
      </c>
      <c r="I25" s="52">
        <v>0</v>
      </c>
      <c r="J25" s="52">
        <v>1</v>
      </c>
      <c r="K25" s="52">
        <v>0</v>
      </c>
      <c r="L25" s="52">
        <v>0</v>
      </c>
      <c r="M25" s="52">
        <v>0</v>
      </c>
      <c r="N25" s="28">
        <f t="shared" si="0"/>
        <v>263</v>
      </c>
    </row>
    <row r="26" spans="1:14" x14ac:dyDescent="0.25">
      <c r="A26" s="73" t="s">
        <v>29</v>
      </c>
      <c r="B26" s="73"/>
      <c r="C26" s="74"/>
      <c r="D26" s="29" t="s">
        <v>14</v>
      </c>
      <c r="E26" s="46">
        <v>34</v>
      </c>
      <c r="F26" s="46">
        <v>1154</v>
      </c>
      <c r="G26" s="46">
        <v>36</v>
      </c>
      <c r="H26" s="46">
        <v>186</v>
      </c>
      <c r="I26" s="46">
        <v>31</v>
      </c>
      <c r="J26" s="46">
        <v>4</v>
      </c>
      <c r="K26" s="46">
        <v>3</v>
      </c>
      <c r="L26" s="46">
        <v>0</v>
      </c>
      <c r="M26" s="46">
        <v>0</v>
      </c>
      <c r="N26" s="31">
        <f t="shared" si="0"/>
        <v>1448</v>
      </c>
    </row>
    <row r="27" spans="1:14" x14ac:dyDescent="0.25">
      <c r="A27" s="75" t="s">
        <v>22</v>
      </c>
      <c r="B27" s="75"/>
      <c r="C27" s="76"/>
      <c r="D27" s="32" t="s">
        <v>15</v>
      </c>
      <c r="E27" s="52">
        <v>38</v>
      </c>
      <c r="F27" s="52">
        <v>3625</v>
      </c>
      <c r="G27" s="52">
        <v>3</v>
      </c>
      <c r="H27" s="52">
        <v>413</v>
      </c>
      <c r="I27" s="52">
        <v>126</v>
      </c>
      <c r="J27" s="52">
        <v>7</v>
      </c>
      <c r="K27" s="52">
        <v>0</v>
      </c>
      <c r="L27" s="52">
        <v>0</v>
      </c>
      <c r="M27" s="52">
        <v>0</v>
      </c>
      <c r="N27" s="28">
        <f t="shared" si="0"/>
        <v>4212</v>
      </c>
    </row>
    <row r="28" spans="1:14" x14ac:dyDescent="0.25">
      <c r="A28" s="73" t="s">
        <v>31</v>
      </c>
      <c r="B28" s="73"/>
      <c r="C28" s="74"/>
      <c r="D28" s="29" t="s">
        <v>14</v>
      </c>
      <c r="E28" s="46">
        <v>5</v>
      </c>
      <c r="F28" s="46">
        <v>279</v>
      </c>
      <c r="G28" s="46">
        <v>17</v>
      </c>
      <c r="H28" s="46">
        <v>55</v>
      </c>
      <c r="I28" s="46">
        <v>5</v>
      </c>
      <c r="J28" s="46">
        <v>0</v>
      </c>
      <c r="K28" s="46">
        <v>0</v>
      </c>
      <c r="L28" s="46">
        <v>0</v>
      </c>
      <c r="M28" s="46">
        <v>0</v>
      </c>
      <c r="N28" s="31">
        <f t="shared" si="0"/>
        <v>361</v>
      </c>
    </row>
    <row r="29" spans="1:14" x14ac:dyDescent="0.25">
      <c r="A29" s="75" t="s">
        <v>23</v>
      </c>
      <c r="B29" s="75"/>
      <c r="C29" s="76"/>
      <c r="D29" s="32" t="s">
        <v>15</v>
      </c>
      <c r="E29" s="52">
        <v>0</v>
      </c>
      <c r="F29" s="52">
        <v>0</v>
      </c>
      <c r="G29" s="52">
        <v>1</v>
      </c>
      <c r="H29" s="52">
        <v>0</v>
      </c>
      <c r="I29" s="52">
        <v>0</v>
      </c>
      <c r="J29" s="52">
        <v>0</v>
      </c>
      <c r="K29" s="52">
        <v>0</v>
      </c>
      <c r="L29" s="52">
        <v>0</v>
      </c>
      <c r="M29" s="52">
        <v>0</v>
      </c>
      <c r="N29" s="28">
        <f t="shared" si="0"/>
        <v>1</v>
      </c>
    </row>
    <row r="30" spans="1:14" x14ac:dyDescent="0.25">
      <c r="A30" s="73" t="s">
        <v>32</v>
      </c>
      <c r="B30" s="73"/>
      <c r="C30" s="74"/>
      <c r="D30" s="29" t="s">
        <v>14</v>
      </c>
      <c r="E30" s="46">
        <v>2</v>
      </c>
      <c r="F30" s="46">
        <v>295</v>
      </c>
      <c r="G30" s="46">
        <v>80</v>
      </c>
      <c r="H30" s="46">
        <v>36</v>
      </c>
      <c r="I30" s="46">
        <v>52</v>
      </c>
      <c r="J30" s="46">
        <v>10</v>
      </c>
      <c r="K30" s="46">
        <v>0</v>
      </c>
      <c r="L30" s="46">
        <v>0</v>
      </c>
      <c r="M30" s="46">
        <v>0</v>
      </c>
      <c r="N30" s="31">
        <f t="shared" si="0"/>
        <v>475</v>
      </c>
    </row>
    <row r="31" spans="1:14" x14ac:dyDescent="0.25">
      <c r="A31" s="79" t="s">
        <v>34</v>
      </c>
      <c r="B31" s="79"/>
      <c r="C31" s="80"/>
      <c r="D31" s="33" t="s">
        <v>15</v>
      </c>
      <c r="E31" s="28">
        <f t="shared" ref="E31:N31" si="1">E11+E13+E15+E17+E19+E21+E23+E25+E27+E29</f>
        <v>234</v>
      </c>
      <c r="F31" s="28">
        <f t="shared" si="1"/>
        <v>20101</v>
      </c>
      <c r="G31" s="28">
        <f t="shared" si="1"/>
        <v>584</v>
      </c>
      <c r="H31" s="28">
        <f t="shared" si="1"/>
        <v>2773</v>
      </c>
      <c r="I31" s="28">
        <f t="shared" si="1"/>
        <v>578</v>
      </c>
      <c r="J31" s="28">
        <f t="shared" si="1"/>
        <v>74</v>
      </c>
      <c r="K31" s="28">
        <f t="shared" si="1"/>
        <v>86</v>
      </c>
      <c r="L31" s="28">
        <f t="shared" si="1"/>
        <v>0</v>
      </c>
      <c r="M31" s="28">
        <f t="shared" si="1"/>
        <v>10</v>
      </c>
      <c r="N31" s="28">
        <f t="shared" si="1"/>
        <v>24440</v>
      </c>
    </row>
    <row r="32" spans="1:14" x14ac:dyDescent="0.25">
      <c r="A32" s="79"/>
      <c r="B32" s="79"/>
      <c r="C32" s="80"/>
      <c r="D32" s="34" t="s">
        <v>14</v>
      </c>
      <c r="E32" s="31">
        <f t="shared" ref="E32:N32" si="2">E12+E14+E16+E18+E20+E22+E24+E26+E28+E30</f>
        <v>243</v>
      </c>
      <c r="F32" s="31">
        <f t="shared" si="2"/>
        <v>8893</v>
      </c>
      <c r="G32" s="31">
        <f t="shared" si="2"/>
        <v>659</v>
      </c>
      <c r="H32" s="31">
        <f t="shared" si="2"/>
        <v>1708</v>
      </c>
      <c r="I32" s="31">
        <f t="shared" si="2"/>
        <v>398</v>
      </c>
      <c r="J32" s="31">
        <f t="shared" si="2"/>
        <v>42</v>
      </c>
      <c r="K32" s="31">
        <f t="shared" si="2"/>
        <v>31</v>
      </c>
      <c r="L32" s="31">
        <f t="shared" si="2"/>
        <v>0</v>
      </c>
      <c r="M32" s="31">
        <f t="shared" si="2"/>
        <v>2</v>
      </c>
      <c r="N32" s="31">
        <f t="shared" si="2"/>
        <v>11976</v>
      </c>
    </row>
    <row r="33" spans="1:14" x14ac:dyDescent="0.25">
      <c r="A33" s="83" t="s">
        <v>40</v>
      </c>
      <c r="B33" s="81" t="s">
        <v>38</v>
      </c>
      <c r="C33" s="86" t="s">
        <v>35</v>
      </c>
      <c r="D33" s="87"/>
      <c r="E33" s="53">
        <v>188</v>
      </c>
      <c r="F33" s="53">
        <v>19088</v>
      </c>
      <c r="G33" s="53">
        <v>3777</v>
      </c>
      <c r="H33" s="53">
        <v>1317</v>
      </c>
      <c r="I33" s="53">
        <v>229</v>
      </c>
      <c r="J33" s="53">
        <v>62</v>
      </c>
      <c r="K33" s="53">
        <v>53</v>
      </c>
      <c r="L33" s="53">
        <v>2</v>
      </c>
      <c r="M33" s="53">
        <v>20</v>
      </c>
      <c r="N33" s="35">
        <f>SUM(E33:M33)</f>
        <v>24736</v>
      </c>
    </row>
    <row r="34" spans="1:14" x14ac:dyDescent="0.25">
      <c r="A34" s="84"/>
      <c r="B34" s="82"/>
      <c r="C34" s="88" t="s">
        <v>36</v>
      </c>
      <c r="D34" s="89"/>
      <c r="E34" s="54">
        <v>81</v>
      </c>
      <c r="F34" s="54">
        <v>3612</v>
      </c>
      <c r="G34" s="54">
        <v>298</v>
      </c>
      <c r="H34" s="54">
        <v>579</v>
      </c>
      <c r="I34" s="54">
        <v>162</v>
      </c>
      <c r="J34" s="54">
        <v>19</v>
      </c>
      <c r="K34" s="54">
        <v>19</v>
      </c>
      <c r="L34" s="54">
        <v>0</v>
      </c>
      <c r="M34" s="54">
        <v>1</v>
      </c>
      <c r="N34" s="36">
        <f>SUM(E34:M34)</f>
        <v>4771</v>
      </c>
    </row>
    <row r="35" spans="1:14" x14ac:dyDescent="0.25">
      <c r="A35" s="84"/>
      <c r="B35" s="82"/>
      <c r="C35" s="77" t="s">
        <v>37</v>
      </c>
      <c r="D35" s="78"/>
      <c r="E35" s="37">
        <f t="shared" ref="E35:L35" si="3">IF(E33=0,0,E34/(E33+E34))</f>
        <v>0.30111524163568776</v>
      </c>
      <c r="F35" s="37">
        <f t="shared" si="3"/>
        <v>0.15911894273127752</v>
      </c>
      <c r="G35" s="37">
        <f t="shared" si="3"/>
        <v>7.3128834355828218E-2</v>
      </c>
      <c r="H35" s="37">
        <f t="shared" si="3"/>
        <v>0.30537974683544306</v>
      </c>
      <c r="I35" s="37">
        <f t="shared" si="3"/>
        <v>0.41432225063938621</v>
      </c>
      <c r="J35" s="37">
        <f t="shared" si="3"/>
        <v>0.23456790123456789</v>
      </c>
      <c r="K35" s="37">
        <f t="shared" si="3"/>
        <v>0.2638888888888889</v>
      </c>
      <c r="L35" s="37">
        <f t="shared" si="3"/>
        <v>0</v>
      </c>
      <c r="M35" s="37">
        <f>IF(M33=0,0,M34/(M33+M34))</f>
        <v>4.7619047619047616E-2</v>
      </c>
      <c r="N35" s="37">
        <f>N34/(N33+N34)</f>
        <v>0.16169044633476803</v>
      </c>
    </row>
    <row r="36" spans="1:14" x14ac:dyDescent="0.25">
      <c r="A36" s="84"/>
      <c r="B36" s="81" t="s">
        <v>39</v>
      </c>
      <c r="C36" s="86" t="s">
        <v>35</v>
      </c>
      <c r="D36" s="87"/>
      <c r="E36" s="58">
        <v>82</v>
      </c>
      <c r="F36" s="58">
        <v>3403</v>
      </c>
      <c r="G36" s="58">
        <v>274</v>
      </c>
      <c r="H36" s="58">
        <v>523</v>
      </c>
      <c r="I36" s="58">
        <v>150</v>
      </c>
      <c r="J36" s="58">
        <v>16</v>
      </c>
      <c r="K36" s="58">
        <v>19</v>
      </c>
      <c r="L36" s="58">
        <v>0</v>
      </c>
      <c r="M36" s="58">
        <v>1</v>
      </c>
      <c r="N36" s="38">
        <f>SUM(E36:M36)</f>
        <v>4468</v>
      </c>
    </row>
    <row r="37" spans="1:14" x14ac:dyDescent="0.25">
      <c r="A37" s="84"/>
      <c r="B37" s="82"/>
      <c r="C37" s="88" t="s">
        <v>36</v>
      </c>
      <c r="D37" s="89"/>
      <c r="E37" s="57">
        <v>12</v>
      </c>
      <c r="F37" s="57">
        <v>721</v>
      </c>
      <c r="G37" s="57">
        <v>8</v>
      </c>
      <c r="H37" s="57">
        <v>153</v>
      </c>
      <c r="I37" s="57">
        <v>20</v>
      </c>
      <c r="J37" s="57">
        <v>1</v>
      </c>
      <c r="K37" s="57">
        <v>7</v>
      </c>
      <c r="L37" s="57">
        <v>0</v>
      </c>
      <c r="M37" s="57">
        <v>1</v>
      </c>
      <c r="N37" s="36">
        <f>SUM(E37:M37)</f>
        <v>923</v>
      </c>
    </row>
    <row r="38" spans="1:14" ht="15" customHeight="1" x14ac:dyDescent="0.25">
      <c r="A38" s="85"/>
      <c r="B38" s="82"/>
      <c r="C38" s="77" t="s">
        <v>37</v>
      </c>
      <c r="D38" s="78"/>
      <c r="E38" s="37">
        <f t="shared" ref="E38" si="4">IF(E36=0,0,E37/(E36+E37))</f>
        <v>0.1276595744680851</v>
      </c>
      <c r="F38" s="37">
        <f t="shared" ref="F38:G38" si="5">IF(F36=0,0,F37/(F36+F37))</f>
        <v>0.17483026188166828</v>
      </c>
      <c r="G38" s="37">
        <f t="shared" si="5"/>
        <v>2.8368794326241134E-2</v>
      </c>
      <c r="H38" s="37">
        <f t="shared" ref="H38" si="6">IF(H36=0,0,H37/(H36+H37))</f>
        <v>0.22633136094674555</v>
      </c>
      <c r="I38" s="37">
        <f t="shared" ref="I38:J38" si="7">IF(I36=0,0,I37/(I36+I37))</f>
        <v>0.11764705882352941</v>
      </c>
      <c r="J38" s="37">
        <f t="shared" si="7"/>
        <v>5.8823529411764705E-2</v>
      </c>
      <c r="K38" s="37">
        <f t="shared" ref="K38:L38" si="8">IF(K36=0,0,K37/(K36+K37))</f>
        <v>0.26923076923076922</v>
      </c>
      <c r="L38" s="37">
        <f t="shared" si="8"/>
        <v>0</v>
      </c>
      <c r="M38" s="37">
        <f>IF(M36=0,0,M37/(M36+M37))</f>
        <v>0.5</v>
      </c>
      <c r="N38" s="37">
        <v>0</v>
      </c>
    </row>
  </sheetData>
  <customSheetViews>
    <customSheetView guid="{63A9D80A-8E4A-4F33-B584-5ACED899AD49}" showPageBreaks="1" showGridLines="0" fitToPage="1" showRuler="0" topLeftCell="A7">
      <selection activeCell="E36" sqref="E36"/>
      <pageMargins left="0.70866141732283472" right="0" top="1.1811023622047245" bottom="0.74803149606299213" header="3.937007874015748E-2" footer="0.31496062992125984"/>
      <pageSetup paperSize="9" scale="80" orientation="landscape" r:id="rId1"/>
      <headerFooter differentFirst="1"/>
    </customSheetView>
  </customSheetViews>
  <mergeCells count="34">
    <mergeCell ref="B36:B38"/>
    <mergeCell ref="C36:D36"/>
    <mergeCell ref="C37:D37"/>
    <mergeCell ref="C38:D38"/>
    <mergeCell ref="A26:C26"/>
    <mergeCell ref="A27:C27"/>
    <mergeCell ref="A28:C28"/>
    <mergeCell ref="A29:C29"/>
    <mergeCell ref="A31:C32"/>
    <mergeCell ref="A33:A38"/>
    <mergeCell ref="B33:B35"/>
    <mergeCell ref="C33:D33"/>
    <mergeCell ref="C34:D34"/>
    <mergeCell ref="C35:D35"/>
    <mergeCell ref="A16:C16"/>
    <mergeCell ref="A17:C17"/>
    <mergeCell ref="A30:C30"/>
    <mergeCell ref="A19:C19"/>
    <mergeCell ref="A20:C20"/>
    <mergeCell ref="A21:C21"/>
    <mergeCell ref="A22:C22"/>
    <mergeCell ref="A23:C23"/>
    <mergeCell ref="A24:C24"/>
    <mergeCell ref="A25:C25"/>
    <mergeCell ref="A18:C18"/>
    <mergeCell ref="A12:C12"/>
    <mergeCell ref="A13:C13"/>
    <mergeCell ref="A14:C14"/>
    <mergeCell ref="A15:C15"/>
    <mergeCell ref="I1:N6"/>
    <mergeCell ref="A8:D10"/>
    <mergeCell ref="E8:N8"/>
    <mergeCell ref="E10:N10"/>
    <mergeCell ref="A11:C11"/>
  </mergeCells>
  <printOptions gridLines="1"/>
  <pageMargins left="0.70866141732283472" right="0" top="1.1811023622047245" bottom="0.74803149606299213" header="3.937007874015748E-2" footer="0.31496062992125984"/>
  <pageSetup paperSize="9" scale="81" orientation="landscape" r:id="rId2"/>
  <headerFooter differentFirst="1">
    <oddHeader>&amp;R&amp;G</oddHead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38"/>
  <sheetViews>
    <sheetView showGridLines="0" showRuler="0" showWhiteSpace="0" topLeftCell="B1" zoomScale="85" zoomScaleNormal="85" zoomScalePageLayoutView="70" workbookViewId="0">
      <selection activeCell="C45" sqref="C45"/>
    </sheetView>
  </sheetViews>
  <sheetFormatPr baseColWidth="10" defaultColWidth="11.42578125" defaultRowHeight="15" x14ac:dyDescent="0.25"/>
  <cols>
    <col min="1" max="2" width="11.42578125" style="25"/>
    <col min="3" max="3" width="12.42578125" style="25" customWidth="1"/>
    <col min="4" max="4" width="3.5703125" style="25" bestFit="1" customWidth="1"/>
    <col min="5" max="5" width="11.42578125" style="25"/>
    <col min="6" max="6" width="13.140625" style="25" customWidth="1"/>
    <col min="7" max="13" width="11.42578125" style="25"/>
    <col min="14" max="14" width="14.140625" style="25" customWidth="1"/>
    <col min="15" max="16384" width="11.42578125" style="25"/>
  </cols>
  <sheetData>
    <row r="1" spans="1:14" x14ac:dyDescent="0.25">
      <c r="I1" s="90" t="s">
        <v>90</v>
      </c>
      <c r="J1" s="91"/>
      <c r="K1" s="91"/>
      <c r="L1" s="91"/>
      <c r="M1" s="91"/>
      <c r="N1" s="91"/>
    </row>
    <row r="2" spans="1:14" x14ac:dyDescent="0.25">
      <c r="I2" s="91"/>
      <c r="J2" s="91"/>
      <c r="K2" s="91"/>
      <c r="L2" s="91"/>
      <c r="M2" s="91"/>
      <c r="N2" s="91"/>
    </row>
    <row r="3" spans="1:14" x14ac:dyDescent="0.25">
      <c r="I3" s="91"/>
      <c r="J3" s="91"/>
      <c r="K3" s="91"/>
      <c r="L3" s="91"/>
      <c r="M3" s="91"/>
      <c r="N3" s="91"/>
    </row>
    <row r="4" spans="1:14" x14ac:dyDescent="0.25">
      <c r="I4" s="91"/>
      <c r="J4" s="91"/>
      <c r="K4" s="91"/>
      <c r="L4" s="91"/>
      <c r="M4" s="91"/>
      <c r="N4" s="91"/>
    </row>
    <row r="5" spans="1:14" x14ac:dyDescent="0.25">
      <c r="I5" s="91"/>
      <c r="J5" s="91"/>
      <c r="K5" s="91"/>
      <c r="L5" s="91"/>
      <c r="M5" s="91"/>
      <c r="N5" s="91"/>
    </row>
    <row r="6" spans="1:14" x14ac:dyDescent="0.25">
      <c r="I6" s="91"/>
      <c r="J6" s="91"/>
      <c r="K6" s="91"/>
      <c r="L6" s="91"/>
      <c r="M6" s="91"/>
      <c r="N6" s="91"/>
    </row>
    <row r="8" spans="1:14" ht="15" customHeight="1" x14ac:dyDescent="0.25">
      <c r="A8" s="95" t="s">
        <v>68</v>
      </c>
      <c r="B8" s="96"/>
      <c r="C8" s="96"/>
      <c r="D8" s="97"/>
      <c r="E8" s="92" t="s">
        <v>0</v>
      </c>
      <c r="F8" s="92"/>
      <c r="G8" s="92"/>
      <c r="H8" s="92"/>
      <c r="I8" s="92"/>
      <c r="J8" s="92"/>
      <c r="K8" s="92"/>
      <c r="L8" s="92"/>
      <c r="M8" s="92"/>
      <c r="N8" s="92"/>
    </row>
    <row r="9" spans="1:14" ht="22.5" x14ac:dyDescent="0.25">
      <c r="A9" s="98"/>
      <c r="B9" s="99"/>
      <c r="C9" s="99"/>
      <c r="D9" s="100"/>
      <c r="E9" s="50" t="str">
        <f>+AND!E9</f>
        <v>M1 ambul. y taxis</v>
      </c>
      <c r="F9" s="50" t="str">
        <f>+AND!F9</f>
        <v>Resto M1</v>
      </c>
      <c r="G9" s="50" t="str">
        <f>+AND!G9</f>
        <v>L y Quads</v>
      </c>
      <c r="H9" s="50" t="str">
        <f>+AND!H9</f>
        <v>N1</v>
      </c>
      <c r="I9" s="50" t="str">
        <f>+AND!I9</f>
        <v>N2 y N3</v>
      </c>
      <c r="J9" s="50" t="str">
        <f>+AND!J9</f>
        <v>M2 y M3</v>
      </c>
      <c r="K9" s="50" t="str">
        <f>+AND!K9</f>
        <v>O</v>
      </c>
      <c r="L9" s="50" t="str">
        <f>+AND!L9</f>
        <v>T</v>
      </c>
      <c r="M9" s="50" t="str">
        <f>+AND!M9</f>
        <v>Resto</v>
      </c>
      <c r="N9" s="51" t="str">
        <f>+AND!N9</f>
        <v>TOTAL</v>
      </c>
    </row>
    <row r="10" spans="1:14" ht="15" customHeight="1" x14ac:dyDescent="0.25">
      <c r="A10" s="101"/>
      <c r="B10" s="102"/>
      <c r="C10" s="102"/>
      <c r="D10" s="103"/>
      <c r="E10" s="92" t="s">
        <v>9</v>
      </c>
      <c r="F10" s="92"/>
      <c r="G10" s="92"/>
      <c r="H10" s="92"/>
      <c r="I10" s="92"/>
      <c r="J10" s="92"/>
      <c r="K10" s="92"/>
      <c r="L10" s="92"/>
      <c r="M10" s="92"/>
      <c r="N10" s="92"/>
    </row>
    <row r="11" spans="1:14" x14ac:dyDescent="0.25">
      <c r="A11" s="75" t="s">
        <v>12</v>
      </c>
      <c r="B11" s="75"/>
      <c r="C11" s="76"/>
      <c r="D11" s="26" t="s">
        <v>15</v>
      </c>
      <c r="E11" s="71">
        <v>89</v>
      </c>
      <c r="F11" s="71">
        <v>45564</v>
      </c>
      <c r="G11" s="71">
        <v>843</v>
      </c>
      <c r="H11" s="71">
        <v>9235</v>
      </c>
      <c r="I11" s="71">
        <v>1184</v>
      </c>
      <c r="J11" s="71">
        <v>50</v>
      </c>
      <c r="K11" s="71">
        <v>818</v>
      </c>
      <c r="L11" s="71">
        <v>3236</v>
      </c>
      <c r="M11" s="71">
        <v>1767</v>
      </c>
      <c r="N11" s="28">
        <f>SUM(E11:M11)</f>
        <v>62786</v>
      </c>
    </row>
    <row r="12" spans="1:14" x14ac:dyDescent="0.25">
      <c r="A12" s="73" t="s">
        <v>13</v>
      </c>
      <c r="B12" s="73"/>
      <c r="C12" s="74"/>
      <c r="D12" s="29" t="s">
        <v>14</v>
      </c>
      <c r="E12" s="72">
        <v>17</v>
      </c>
      <c r="F12" s="72">
        <v>2868</v>
      </c>
      <c r="G12" s="72">
        <v>536</v>
      </c>
      <c r="H12" s="72">
        <v>716</v>
      </c>
      <c r="I12" s="72">
        <v>153</v>
      </c>
      <c r="J12" s="72">
        <v>12</v>
      </c>
      <c r="K12" s="72">
        <v>247</v>
      </c>
      <c r="L12" s="72">
        <v>595</v>
      </c>
      <c r="M12" s="72">
        <v>481</v>
      </c>
      <c r="N12" s="31">
        <f>SUM(E12:M12)</f>
        <v>5625</v>
      </c>
    </row>
    <row r="13" spans="1:14" x14ac:dyDescent="0.25">
      <c r="A13" s="75" t="s">
        <v>16</v>
      </c>
      <c r="B13" s="75"/>
      <c r="C13" s="76"/>
      <c r="D13" s="32" t="s">
        <v>15</v>
      </c>
      <c r="E13" s="71">
        <v>119</v>
      </c>
      <c r="F13" s="71">
        <v>38819</v>
      </c>
      <c r="G13" s="71">
        <v>581</v>
      </c>
      <c r="H13" s="71">
        <v>13871</v>
      </c>
      <c r="I13" s="71">
        <v>3508</v>
      </c>
      <c r="J13" s="71">
        <v>463</v>
      </c>
      <c r="K13" s="71">
        <v>1062</v>
      </c>
      <c r="L13" s="71">
        <v>4961</v>
      </c>
      <c r="M13" s="71">
        <v>2032</v>
      </c>
      <c r="N13" s="28">
        <f t="shared" ref="N13:N30" si="0">SUM(E13:M13)</f>
        <v>65416</v>
      </c>
    </row>
    <row r="14" spans="1:14" x14ac:dyDescent="0.25">
      <c r="A14" s="73" t="s">
        <v>30</v>
      </c>
      <c r="B14" s="73"/>
      <c r="C14" s="74"/>
      <c r="D14" s="29" t="s">
        <v>14</v>
      </c>
      <c r="E14" s="72">
        <v>36</v>
      </c>
      <c r="F14" s="72">
        <v>9731</v>
      </c>
      <c r="G14" s="72">
        <v>707</v>
      </c>
      <c r="H14" s="72">
        <v>4513</v>
      </c>
      <c r="I14" s="72">
        <v>1693</v>
      </c>
      <c r="J14" s="72">
        <v>200</v>
      </c>
      <c r="K14" s="72">
        <v>960</v>
      </c>
      <c r="L14" s="72">
        <v>1045</v>
      </c>
      <c r="M14" s="72">
        <v>407</v>
      </c>
      <c r="N14" s="31">
        <f t="shared" si="0"/>
        <v>19292</v>
      </c>
    </row>
    <row r="15" spans="1:14" x14ac:dyDescent="0.25">
      <c r="A15" s="75" t="s">
        <v>17</v>
      </c>
      <c r="B15" s="75"/>
      <c r="C15" s="76"/>
      <c r="D15" s="32" t="s">
        <v>15</v>
      </c>
      <c r="E15" s="71">
        <v>2</v>
      </c>
      <c r="F15" s="71">
        <v>667</v>
      </c>
      <c r="G15" s="71">
        <v>16</v>
      </c>
      <c r="H15" s="71">
        <v>263</v>
      </c>
      <c r="I15" s="71">
        <v>24</v>
      </c>
      <c r="J15" s="71">
        <v>9</v>
      </c>
      <c r="K15" s="71">
        <v>2</v>
      </c>
      <c r="L15" s="71">
        <v>31</v>
      </c>
      <c r="M15" s="71">
        <v>9</v>
      </c>
      <c r="N15" s="28">
        <f t="shared" si="0"/>
        <v>1023</v>
      </c>
    </row>
    <row r="16" spans="1:14" x14ac:dyDescent="0.25">
      <c r="A16" s="73" t="s">
        <v>24</v>
      </c>
      <c r="B16" s="73"/>
      <c r="C16" s="74"/>
      <c r="D16" s="29" t="s">
        <v>14</v>
      </c>
      <c r="E16" s="72">
        <v>15</v>
      </c>
      <c r="F16" s="72">
        <v>5248</v>
      </c>
      <c r="G16" s="72">
        <v>144</v>
      </c>
      <c r="H16" s="72">
        <v>1929</v>
      </c>
      <c r="I16" s="72">
        <v>141</v>
      </c>
      <c r="J16" s="72">
        <v>126</v>
      </c>
      <c r="K16" s="72">
        <v>11</v>
      </c>
      <c r="L16" s="72">
        <v>8</v>
      </c>
      <c r="M16" s="72">
        <v>5</v>
      </c>
      <c r="N16" s="31">
        <f t="shared" si="0"/>
        <v>7627</v>
      </c>
    </row>
    <row r="17" spans="1:14" x14ac:dyDescent="0.25">
      <c r="A17" s="75" t="s">
        <v>18</v>
      </c>
      <c r="B17" s="75"/>
      <c r="C17" s="76"/>
      <c r="D17" s="32" t="s">
        <v>15</v>
      </c>
      <c r="E17" s="71">
        <v>263</v>
      </c>
      <c r="F17" s="71">
        <v>126311</v>
      </c>
      <c r="G17" s="71">
        <v>1845</v>
      </c>
      <c r="H17" s="71">
        <v>38203</v>
      </c>
      <c r="I17" s="71">
        <v>6541</v>
      </c>
      <c r="J17" s="71">
        <v>479</v>
      </c>
      <c r="K17" s="71">
        <v>4174</v>
      </c>
      <c r="L17" s="71">
        <v>5016</v>
      </c>
      <c r="M17" s="71">
        <v>2774</v>
      </c>
      <c r="N17" s="28">
        <f t="shared" si="0"/>
        <v>185606</v>
      </c>
    </row>
    <row r="18" spans="1:14" x14ac:dyDescent="0.25">
      <c r="A18" s="73" t="s">
        <v>25</v>
      </c>
      <c r="B18" s="73"/>
      <c r="C18" s="74"/>
      <c r="D18" s="29" t="s">
        <v>14</v>
      </c>
      <c r="E18" s="72">
        <v>69</v>
      </c>
      <c r="F18" s="72">
        <v>39027</v>
      </c>
      <c r="G18" s="72">
        <v>2236</v>
      </c>
      <c r="H18" s="72">
        <v>13154</v>
      </c>
      <c r="I18" s="72">
        <v>3015</v>
      </c>
      <c r="J18" s="72">
        <v>170</v>
      </c>
      <c r="K18" s="72">
        <v>2279</v>
      </c>
      <c r="L18" s="72">
        <v>2977</v>
      </c>
      <c r="M18" s="72">
        <v>1605</v>
      </c>
      <c r="N18" s="31">
        <f t="shared" si="0"/>
        <v>64532</v>
      </c>
    </row>
    <row r="19" spans="1:14" x14ac:dyDescent="0.25">
      <c r="A19" s="75" t="s">
        <v>19</v>
      </c>
      <c r="B19" s="75"/>
      <c r="C19" s="76"/>
      <c r="D19" s="32" t="s">
        <v>15</v>
      </c>
      <c r="E19" s="71">
        <v>75</v>
      </c>
      <c r="F19" s="71">
        <v>1175</v>
      </c>
      <c r="G19" s="71">
        <v>2</v>
      </c>
      <c r="H19" s="71">
        <v>491</v>
      </c>
      <c r="I19" s="71">
        <v>918</v>
      </c>
      <c r="J19" s="71">
        <v>242</v>
      </c>
      <c r="K19" s="71">
        <v>4</v>
      </c>
      <c r="L19" s="71">
        <v>1</v>
      </c>
      <c r="M19" s="71">
        <v>2</v>
      </c>
      <c r="N19" s="28">
        <f t="shared" si="0"/>
        <v>2910</v>
      </c>
    </row>
    <row r="20" spans="1:14" x14ac:dyDescent="0.25">
      <c r="A20" s="73" t="s">
        <v>26</v>
      </c>
      <c r="B20" s="73"/>
      <c r="C20" s="74"/>
      <c r="D20" s="29" t="s">
        <v>14</v>
      </c>
      <c r="E20" s="72">
        <v>299</v>
      </c>
      <c r="F20" s="72">
        <v>32361</v>
      </c>
      <c r="G20" s="72">
        <v>1160</v>
      </c>
      <c r="H20" s="72">
        <v>6555</v>
      </c>
      <c r="I20" s="72">
        <v>1198</v>
      </c>
      <c r="J20" s="72">
        <v>239</v>
      </c>
      <c r="K20" s="72">
        <v>67</v>
      </c>
      <c r="L20" s="72">
        <v>21</v>
      </c>
      <c r="M20" s="72">
        <v>15</v>
      </c>
      <c r="N20" s="31">
        <f t="shared" si="0"/>
        <v>41915</v>
      </c>
    </row>
    <row r="21" spans="1:14" x14ac:dyDescent="0.25">
      <c r="A21" s="75" t="s">
        <v>20</v>
      </c>
      <c r="B21" s="75"/>
      <c r="C21" s="76"/>
      <c r="D21" s="32" t="s">
        <v>15</v>
      </c>
      <c r="E21" s="71">
        <v>86</v>
      </c>
      <c r="F21" s="71">
        <v>29646</v>
      </c>
      <c r="G21" s="71">
        <v>380</v>
      </c>
      <c r="H21" s="71">
        <v>11228</v>
      </c>
      <c r="I21" s="71">
        <v>3604</v>
      </c>
      <c r="J21" s="71">
        <v>294</v>
      </c>
      <c r="K21" s="71">
        <v>5147</v>
      </c>
      <c r="L21" s="71">
        <v>136</v>
      </c>
      <c r="M21" s="71">
        <v>272</v>
      </c>
      <c r="N21" s="28">
        <f t="shared" si="0"/>
        <v>50793</v>
      </c>
    </row>
    <row r="22" spans="1:14" x14ac:dyDescent="0.25">
      <c r="A22" s="73" t="s">
        <v>27</v>
      </c>
      <c r="B22" s="73"/>
      <c r="C22" s="74"/>
      <c r="D22" s="29" t="s">
        <v>14</v>
      </c>
      <c r="E22" s="72">
        <v>85</v>
      </c>
      <c r="F22" s="72">
        <v>20913</v>
      </c>
      <c r="G22" s="72">
        <v>721</v>
      </c>
      <c r="H22" s="72">
        <v>8359</v>
      </c>
      <c r="I22" s="72">
        <v>3498</v>
      </c>
      <c r="J22" s="72">
        <v>246</v>
      </c>
      <c r="K22" s="72">
        <v>3622</v>
      </c>
      <c r="L22" s="72">
        <v>452</v>
      </c>
      <c r="M22" s="72">
        <v>531</v>
      </c>
      <c r="N22" s="31">
        <f t="shared" si="0"/>
        <v>38427</v>
      </c>
    </row>
    <row r="23" spans="1:14" x14ac:dyDescent="0.25">
      <c r="A23" s="93" t="s">
        <v>67</v>
      </c>
      <c r="B23" s="93"/>
      <c r="C23" s="94"/>
      <c r="D23" s="32" t="s">
        <v>15</v>
      </c>
      <c r="E23" s="71">
        <v>8</v>
      </c>
      <c r="F23" s="71">
        <v>7710</v>
      </c>
      <c r="G23" s="71">
        <v>87</v>
      </c>
      <c r="H23" s="71">
        <v>4864</v>
      </c>
      <c r="I23" s="71">
        <v>458</v>
      </c>
      <c r="J23" s="71">
        <v>29</v>
      </c>
      <c r="K23" s="71">
        <v>4</v>
      </c>
      <c r="L23" s="71">
        <v>911</v>
      </c>
      <c r="M23" s="71">
        <v>87</v>
      </c>
      <c r="N23" s="28">
        <f t="shared" si="0"/>
        <v>14158</v>
      </c>
    </row>
    <row r="24" spans="1:14" x14ac:dyDescent="0.25">
      <c r="A24" s="73" t="s">
        <v>28</v>
      </c>
      <c r="B24" s="73"/>
      <c r="C24" s="74"/>
      <c r="D24" s="29" t="s">
        <v>14</v>
      </c>
      <c r="E24" s="72">
        <v>9</v>
      </c>
      <c r="F24" s="72">
        <v>11839</v>
      </c>
      <c r="G24" s="72">
        <v>143</v>
      </c>
      <c r="H24" s="72">
        <v>5325</v>
      </c>
      <c r="I24" s="72">
        <v>858</v>
      </c>
      <c r="J24" s="72">
        <v>92</v>
      </c>
      <c r="K24" s="72">
        <v>19</v>
      </c>
      <c r="L24" s="72">
        <v>766</v>
      </c>
      <c r="M24" s="72">
        <v>103</v>
      </c>
      <c r="N24" s="31">
        <f t="shared" si="0"/>
        <v>19154</v>
      </c>
    </row>
    <row r="25" spans="1:14" x14ac:dyDescent="0.25">
      <c r="A25" s="75" t="s">
        <v>21</v>
      </c>
      <c r="B25" s="75"/>
      <c r="C25" s="76"/>
      <c r="D25" s="32" t="s">
        <v>15</v>
      </c>
      <c r="E25" s="71">
        <v>18</v>
      </c>
      <c r="F25" s="71">
        <v>4236</v>
      </c>
      <c r="G25" s="71">
        <v>171</v>
      </c>
      <c r="H25" s="71">
        <v>979</v>
      </c>
      <c r="I25" s="71">
        <v>98</v>
      </c>
      <c r="J25" s="71">
        <v>6</v>
      </c>
      <c r="K25" s="71">
        <v>133</v>
      </c>
      <c r="L25" s="71">
        <v>1365</v>
      </c>
      <c r="M25" s="71">
        <v>905</v>
      </c>
      <c r="N25" s="28">
        <f t="shared" si="0"/>
        <v>7911</v>
      </c>
    </row>
    <row r="26" spans="1:14" x14ac:dyDescent="0.25">
      <c r="A26" s="73" t="s">
        <v>29</v>
      </c>
      <c r="B26" s="73"/>
      <c r="C26" s="74"/>
      <c r="D26" s="29" t="s">
        <v>14</v>
      </c>
      <c r="E26" s="72">
        <v>160</v>
      </c>
      <c r="F26" s="72">
        <v>56060</v>
      </c>
      <c r="G26" s="72">
        <v>808</v>
      </c>
      <c r="H26" s="72">
        <v>16597</v>
      </c>
      <c r="I26" s="72">
        <v>2220</v>
      </c>
      <c r="J26" s="72">
        <v>248</v>
      </c>
      <c r="K26" s="72">
        <v>2288</v>
      </c>
      <c r="L26" s="72">
        <v>645</v>
      </c>
      <c r="M26" s="72">
        <v>650</v>
      </c>
      <c r="N26" s="31">
        <f t="shared" si="0"/>
        <v>79676</v>
      </c>
    </row>
    <row r="27" spans="1:14" x14ac:dyDescent="0.25">
      <c r="A27" s="75" t="s">
        <v>22</v>
      </c>
      <c r="B27" s="75"/>
      <c r="C27" s="76"/>
      <c r="D27" s="32" t="s">
        <v>15</v>
      </c>
      <c r="E27" s="71">
        <v>149</v>
      </c>
      <c r="F27" s="71">
        <v>69697</v>
      </c>
      <c r="G27" s="71">
        <v>436</v>
      </c>
      <c r="H27" s="71">
        <v>22772</v>
      </c>
      <c r="I27" s="71">
        <v>2437</v>
      </c>
      <c r="J27" s="71">
        <v>168</v>
      </c>
      <c r="K27" s="71">
        <v>116</v>
      </c>
      <c r="L27" s="71">
        <v>838</v>
      </c>
      <c r="M27" s="71">
        <v>105</v>
      </c>
      <c r="N27" s="28">
        <f t="shared" si="0"/>
        <v>96718</v>
      </c>
    </row>
    <row r="28" spans="1:14" x14ac:dyDescent="0.25">
      <c r="A28" s="73" t="s">
        <v>31</v>
      </c>
      <c r="B28" s="73"/>
      <c r="C28" s="74"/>
      <c r="D28" s="29" t="s">
        <v>14</v>
      </c>
      <c r="E28" s="72">
        <v>18</v>
      </c>
      <c r="F28" s="72">
        <v>9668</v>
      </c>
      <c r="G28" s="72">
        <v>332</v>
      </c>
      <c r="H28" s="72">
        <v>3589</v>
      </c>
      <c r="I28" s="72">
        <v>467</v>
      </c>
      <c r="J28" s="72">
        <v>44</v>
      </c>
      <c r="K28" s="72">
        <v>6</v>
      </c>
      <c r="L28" s="72">
        <v>156</v>
      </c>
      <c r="M28" s="72">
        <v>17</v>
      </c>
      <c r="N28" s="31">
        <f t="shared" si="0"/>
        <v>14297</v>
      </c>
    </row>
    <row r="29" spans="1:14" x14ac:dyDescent="0.25">
      <c r="A29" s="75" t="s">
        <v>23</v>
      </c>
      <c r="B29" s="75"/>
      <c r="C29" s="76"/>
      <c r="D29" s="32" t="s">
        <v>15</v>
      </c>
      <c r="E29" s="71">
        <v>17</v>
      </c>
      <c r="F29" s="71">
        <v>22</v>
      </c>
      <c r="G29" s="71">
        <v>6</v>
      </c>
      <c r="H29" s="71">
        <v>1</v>
      </c>
      <c r="I29" s="71">
        <v>0</v>
      </c>
      <c r="J29" s="71">
        <v>62</v>
      </c>
      <c r="K29" s="71">
        <v>0</v>
      </c>
      <c r="L29" s="71">
        <v>0</v>
      </c>
      <c r="M29" s="71">
        <v>0</v>
      </c>
      <c r="N29" s="28">
        <f t="shared" si="0"/>
        <v>108</v>
      </c>
    </row>
    <row r="30" spans="1:14" x14ac:dyDescent="0.25">
      <c r="A30" s="73" t="s">
        <v>32</v>
      </c>
      <c r="B30" s="73"/>
      <c r="C30" s="74"/>
      <c r="D30" s="29" t="s">
        <v>14</v>
      </c>
      <c r="E30" s="72">
        <v>13</v>
      </c>
      <c r="F30" s="72">
        <v>2649</v>
      </c>
      <c r="G30" s="72">
        <v>818</v>
      </c>
      <c r="H30" s="72">
        <v>1240</v>
      </c>
      <c r="I30" s="72">
        <v>1034</v>
      </c>
      <c r="J30" s="72">
        <v>265</v>
      </c>
      <c r="K30" s="72">
        <v>114</v>
      </c>
      <c r="L30" s="72">
        <v>275</v>
      </c>
      <c r="M30" s="72">
        <v>74</v>
      </c>
      <c r="N30" s="31">
        <f t="shared" si="0"/>
        <v>6482</v>
      </c>
    </row>
    <row r="31" spans="1:14" x14ac:dyDescent="0.25">
      <c r="A31" s="79" t="s">
        <v>34</v>
      </c>
      <c r="B31" s="79"/>
      <c r="C31" s="80"/>
      <c r="D31" s="33" t="s">
        <v>15</v>
      </c>
      <c r="E31" s="28">
        <f>E11+E13+E15+E17+E19+E21+E23+E25+E27+E29</f>
        <v>826</v>
      </c>
      <c r="F31" s="28">
        <f t="shared" ref="F31:N31" si="1">F11+F13+F15+F17+F19+F21+F23+F25+F27+F29</f>
        <v>323847</v>
      </c>
      <c r="G31" s="28">
        <f t="shared" si="1"/>
        <v>4367</v>
      </c>
      <c r="H31" s="28">
        <f t="shared" si="1"/>
        <v>101907</v>
      </c>
      <c r="I31" s="28">
        <f t="shared" si="1"/>
        <v>18772</v>
      </c>
      <c r="J31" s="28">
        <f>J11+J13+J15+J17+J19+J21+J23+J25+J27+J29</f>
        <v>1802</v>
      </c>
      <c r="K31" s="28">
        <f t="shared" si="1"/>
        <v>11460</v>
      </c>
      <c r="L31" s="28">
        <f t="shared" si="1"/>
        <v>16495</v>
      </c>
      <c r="M31" s="28">
        <f t="shared" si="1"/>
        <v>7953</v>
      </c>
      <c r="N31" s="28">
        <f t="shared" si="1"/>
        <v>487429</v>
      </c>
    </row>
    <row r="32" spans="1:14" x14ac:dyDescent="0.25">
      <c r="A32" s="79"/>
      <c r="B32" s="79"/>
      <c r="C32" s="80"/>
      <c r="D32" s="34" t="s">
        <v>14</v>
      </c>
      <c r="E32" s="31">
        <f>E12+E14+E16+E18+E20+E22+E24+E26+E28+E30</f>
        <v>721</v>
      </c>
      <c r="F32" s="31">
        <f t="shared" ref="F32:N32" si="2">F12+F14+F16+F18+F20+F22+F24+F26+F28+F30</f>
        <v>190364</v>
      </c>
      <c r="G32" s="31">
        <f t="shared" si="2"/>
        <v>7605</v>
      </c>
      <c r="H32" s="31">
        <f t="shared" si="2"/>
        <v>61977</v>
      </c>
      <c r="I32" s="31">
        <f t="shared" si="2"/>
        <v>14277</v>
      </c>
      <c r="J32" s="31">
        <f t="shared" si="2"/>
        <v>1642</v>
      </c>
      <c r="K32" s="31">
        <f t="shared" si="2"/>
        <v>9613</v>
      </c>
      <c r="L32" s="31">
        <f t="shared" si="2"/>
        <v>6940</v>
      </c>
      <c r="M32" s="31">
        <f t="shared" si="2"/>
        <v>3888</v>
      </c>
      <c r="N32" s="31">
        <f t="shared" si="2"/>
        <v>297027</v>
      </c>
    </row>
    <row r="33" spans="1:14" x14ac:dyDescent="0.25">
      <c r="A33" s="83" t="s">
        <v>40</v>
      </c>
      <c r="B33" s="81" t="s">
        <v>38</v>
      </c>
      <c r="C33" s="86" t="s">
        <v>35</v>
      </c>
      <c r="D33" s="87"/>
      <c r="E33" s="47">
        <v>1695</v>
      </c>
      <c r="F33" s="47">
        <v>388919</v>
      </c>
      <c r="G33" s="47">
        <v>21880</v>
      </c>
      <c r="H33" s="47">
        <v>69565</v>
      </c>
      <c r="I33" s="47">
        <v>12262</v>
      </c>
      <c r="J33" s="47">
        <v>1789</v>
      </c>
      <c r="K33" s="47">
        <v>9060</v>
      </c>
      <c r="L33" s="47">
        <v>15079</v>
      </c>
      <c r="M33" s="47">
        <v>10214</v>
      </c>
      <c r="N33" s="35">
        <f>SUM(E33:M33)</f>
        <v>530463</v>
      </c>
    </row>
    <row r="34" spans="1:14" x14ac:dyDescent="0.25">
      <c r="A34" s="84"/>
      <c r="B34" s="82"/>
      <c r="C34" s="88" t="s">
        <v>36</v>
      </c>
      <c r="D34" s="89"/>
      <c r="E34" s="48">
        <v>327</v>
      </c>
      <c r="F34" s="48">
        <v>88302</v>
      </c>
      <c r="G34" s="48">
        <v>3411</v>
      </c>
      <c r="H34" s="48">
        <v>24773</v>
      </c>
      <c r="I34" s="48">
        <v>5259</v>
      </c>
      <c r="J34" s="48">
        <v>620</v>
      </c>
      <c r="K34" s="48">
        <v>3952</v>
      </c>
      <c r="L34" s="48">
        <v>3003</v>
      </c>
      <c r="M34" s="48">
        <v>1975</v>
      </c>
      <c r="N34" s="36">
        <f>SUM(E34:M34)</f>
        <v>131622</v>
      </c>
    </row>
    <row r="35" spans="1:14" x14ac:dyDescent="0.25">
      <c r="A35" s="84"/>
      <c r="B35" s="82"/>
      <c r="C35" s="77" t="s">
        <v>37</v>
      </c>
      <c r="D35" s="78"/>
      <c r="E35" s="37">
        <f t="shared" ref="E35:N35" si="3">E34/(E33+E34)</f>
        <v>0.16172106824925817</v>
      </c>
      <c r="F35" s="37">
        <f t="shared" si="3"/>
        <v>0.18503376842175848</v>
      </c>
      <c r="G35" s="37">
        <f t="shared" si="3"/>
        <v>0.13487011189751294</v>
      </c>
      <c r="H35" s="37">
        <f t="shared" si="3"/>
        <v>0.26259831669104711</v>
      </c>
      <c r="I35" s="37">
        <f t="shared" si="3"/>
        <v>0.30015410079333371</v>
      </c>
      <c r="J35" s="37">
        <f t="shared" si="3"/>
        <v>0.25736820257368204</v>
      </c>
      <c r="K35" s="37">
        <f t="shared" si="3"/>
        <v>0.3037196434060867</v>
      </c>
      <c r="L35" s="37">
        <f t="shared" si="3"/>
        <v>0.16607676142019689</v>
      </c>
      <c r="M35" s="37">
        <f t="shared" si="3"/>
        <v>0.16203133973254574</v>
      </c>
      <c r="N35" s="37">
        <f t="shared" si="3"/>
        <v>0.19879924783071659</v>
      </c>
    </row>
    <row r="36" spans="1:14" x14ac:dyDescent="0.25">
      <c r="A36" s="84"/>
      <c r="B36" s="81" t="s">
        <v>39</v>
      </c>
      <c r="C36" s="86" t="s">
        <v>35</v>
      </c>
      <c r="D36" s="87"/>
      <c r="E36" s="49">
        <v>305</v>
      </c>
      <c r="F36" s="49">
        <v>82834</v>
      </c>
      <c r="G36" s="49">
        <v>2975</v>
      </c>
      <c r="H36" s="49">
        <v>23098</v>
      </c>
      <c r="I36" s="49">
        <v>4886</v>
      </c>
      <c r="J36" s="49">
        <v>571</v>
      </c>
      <c r="K36" s="49">
        <v>3620</v>
      </c>
      <c r="L36" s="49">
        <v>2631</v>
      </c>
      <c r="M36" s="49">
        <v>1722</v>
      </c>
      <c r="N36" s="38">
        <f>SUM(E36:M36)</f>
        <v>122642</v>
      </c>
    </row>
    <row r="37" spans="1:14" x14ac:dyDescent="0.25">
      <c r="A37" s="84"/>
      <c r="B37" s="82"/>
      <c r="C37" s="88" t="s">
        <v>36</v>
      </c>
      <c r="D37" s="89"/>
      <c r="E37" s="48">
        <v>16</v>
      </c>
      <c r="F37" s="48">
        <v>6379</v>
      </c>
      <c r="G37" s="48">
        <v>247</v>
      </c>
      <c r="H37" s="48">
        <v>2129</v>
      </c>
      <c r="I37" s="48">
        <v>648</v>
      </c>
      <c r="J37" s="48">
        <v>65</v>
      </c>
      <c r="K37" s="48">
        <v>792</v>
      </c>
      <c r="L37" s="48">
        <v>25</v>
      </c>
      <c r="M37" s="48">
        <v>36</v>
      </c>
      <c r="N37" s="36">
        <f>SUM(E37:M37)</f>
        <v>10337</v>
      </c>
    </row>
    <row r="38" spans="1:14" ht="15" customHeight="1" x14ac:dyDescent="0.25">
      <c r="A38" s="85"/>
      <c r="B38" s="82"/>
      <c r="C38" s="77" t="s">
        <v>37</v>
      </c>
      <c r="D38" s="78"/>
      <c r="E38" s="37">
        <f t="shared" ref="E38:N38" si="4">E37/(E37+E36)</f>
        <v>4.9844236760124609E-2</v>
      </c>
      <c r="F38" s="37">
        <f t="shared" si="4"/>
        <v>7.1503032069317254E-2</v>
      </c>
      <c r="G38" s="37">
        <f t="shared" si="4"/>
        <v>7.666045934202359E-2</v>
      </c>
      <c r="H38" s="37">
        <f t="shared" si="4"/>
        <v>8.4393705157172871E-2</v>
      </c>
      <c r="I38" s="37">
        <f t="shared" si="4"/>
        <v>0.11709432598482111</v>
      </c>
      <c r="J38" s="37">
        <f t="shared" si="4"/>
        <v>0.10220125786163523</v>
      </c>
      <c r="K38" s="37">
        <f t="shared" si="4"/>
        <v>0.17951042611060744</v>
      </c>
      <c r="L38" s="37">
        <f t="shared" si="4"/>
        <v>9.4126506024096394E-3</v>
      </c>
      <c r="M38" s="37">
        <f t="shared" si="4"/>
        <v>2.0477815699658702E-2</v>
      </c>
      <c r="N38" s="37">
        <f t="shared" si="4"/>
        <v>7.7734078313117114E-2</v>
      </c>
    </row>
  </sheetData>
  <customSheetViews>
    <customSheetView guid="{63A9D80A-8E4A-4F33-B584-5ACED899AD49}" showPageBreaks="1" showGridLines="0" fitToPage="1" view="pageLayout" showRuler="0" topLeftCell="A7">
      <selection activeCell="I1" sqref="I1:N6"/>
      <pageMargins left="0.70866141732283472" right="0.75" top="1.1811023622047245" bottom="0.74803149606299213" header="3.937007874015748E-2" footer="0.31496062992125984"/>
      <pageSetup paperSize="9" scale="80" orientation="landscape" r:id="rId1"/>
      <headerFooter differentFirst="1"/>
    </customSheetView>
  </customSheetViews>
  <mergeCells count="34">
    <mergeCell ref="A33:A38"/>
    <mergeCell ref="B33:B35"/>
    <mergeCell ref="C33:D33"/>
    <mergeCell ref="C34:D34"/>
    <mergeCell ref="C35:D35"/>
    <mergeCell ref="B36:B38"/>
    <mergeCell ref="C36:D36"/>
    <mergeCell ref="C37:D37"/>
    <mergeCell ref="C38:D38"/>
    <mergeCell ref="A25:C25"/>
    <mergeCell ref="A26:C26"/>
    <mergeCell ref="A18:C18"/>
    <mergeCell ref="A27:C27"/>
    <mergeCell ref="A31:C32"/>
    <mergeCell ref="A30:C30"/>
    <mergeCell ref="A19:C19"/>
    <mergeCell ref="A20:C20"/>
    <mergeCell ref="A21:C21"/>
    <mergeCell ref="A28:C28"/>
    <mergeCell ref="A29:C29"/>
    <mergeCell ref="A22:C22"/>
    <mergeCell ref="A23:C23"/>
    <mergeCell ref="A24:C24"/>
    <mergeCell ref="I1:N6"/>
    <mergeCell ref="A8:D10"/>
    <mergeCell ref="E8:N8"/>
    <mergeCell ref="E10:N10"/>
    <mergeCell ref="A11:C11"/>
    <mergeCell ref="A12:C12"/>
    <mergeCell ref="A14:C14"/>
    <mergeCell ref="A15:C15"/>
    <mergeCell ref="A16:C16"/>
    <mergeCell ref="A17:C17"/>
    <mergeCell ref="A13:C13"/>
  </mergeCells>
  <printOptions gridLines="1"/>
  <pageMargins left="0.70866141732283472" right="0" top="1.1811023622047245" bottom="0.74803149606299213" header="3.937007874015748E-2" footer="0.31496062992125984"/>
  <pageSetup paperSize="9" scale="81" orientation="landscape" r:id="rId2"/>
  <headerFooter differentFirst="1">
    <oddHeader>&amp;R&amp;G</oddHead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38"/>
  <sheetViews>
    <sheetView showGridLines="0" showRuler="0" topLeftCell="A4" zoomScale="90" zoomScaleNormal="90" zoomScalePageLayoutView="70" workbookViewId="0">
      <selection activeCell="C45" sqref="C45"/>
    </sheetView>
  </sheetViews>
  <sheetFormatPr baseColWidth="10" defaultColWidth="11.42578125" defaultRowHeight="15" x14ac:dyDescent="0.25"/>
  <cols>
    <col min="1" max="2" width="11.42578125" style="25"/>
    <col min="3" max="3" width="12.42578125" style="25" customWidth="1"/>
    <col min="4" max="4" width="3.5703125" style="25" bestFit="1" customWidth="1"/>
    <col min="5" max="5" width="11.42578125" style="25"/>
    <col min="6" max="6" width="13.140625" style="25" customWidth="1"/>
    <col min="7" max="13" width="11.42578125" style="25"/>
    <col min="14" max="14" width="14.140625" style="25" customWidth="1"/>
    <col min="15" max="16384" width="11.42578125" style="25"/>
  </cols>
  <sheetData>
    <row r="1" spans="1:14" x14ac:dyDescent="0.25">
      <c r="I1" s="90" t="s">
        <v>89</v>
      </c>
      <c r="J1" s="91"/>
      <c r="K1" s="91"/>
      <c r="L1" s="91"/>
      <c r="M1" s="91"/>
      <c r="N1" s="91"/>
    </row>
    <row r="2" spans="1:14" x14ac:dyDescent="0.25">
      <c r="I2" s="91"/>
      <c r="J2" s="91"/>
      <c r="K2" s="91"/>
      <c r="L2" s="91"/>
      <c r="M2" s="91"/>
      <c r="N2" s="91"/>
    </row>
    <row r="3" spans="1:14" x14ac:dyDescent="0.25">
      <c r="I3" s="91"/>
      <c r="J3" s="91"/>
      <c r="K3" s="91"/>
      <c r="L3" s="91"/>
      <c r="M3" s="91"/>
      <c r="N3" s="91"/>
    </row>
    <row r="4" spans="1:14" x14ac:dyDescent="0.25">
      <c r="I4" s="91"/>
      <c r="J4" s="91"/>
      <c r="K4" s="91"/>
      <c r="L4" s="91"/>
      <c r="M4" s="91"/>
      <c r="N4" s="91"/>
    </row>
    <row r="5" spans="1:14" x14ac:dyDescent="0.25">
      <c r="I5" s="91"/>
      <c r="J5" s="91"/>
      <c r="K5" s="91"/>
      <c r="L5" s="91"/>
      <c r="M5" s="91"/>
      <c r="N5" s="91"/>
    </row>
    <row r="6" spans="1:14" x14ac:dyDescent="0.25">
      <c r="I6" s="91"/>
      <c r="J6" s="91"/>
      <c r="K6" s="91"/>
      <c r="L6" s="91"/>
      <c r="M6" s="91"/>
      <c r="N6" s="91"/>
    </row>
    <row r="8" spans="1:14" ht="15" customHeight="1" x14ac:dyDescent="0.25">
      <c r="A8" s="95" t="s">
        <v>41</v>
      </c>
      <c r="B8" s="96"/>
      <c r="C8" s="96"/>
      <c r="D8" s="97"/>
      <c r="E8" s="92" t="s">
        <v>0</v>
      </c>
      <c r="F8" s="92"/>
      <c r="G8" s="92"/>
      <c r="H8" s="92"/>
      <c r="I8" s="92"/>
      <c r="J8" s="92"/>
      <c r="K8" s="92"/>
      <c r="L8" s="92"/>
      <c r="M8" s="92"/>
      <c r="N8" s="92"/>
    </row>
    <row r="9" spans="1:14" ht="22.5" x14ac:dyDescent="0.25">
      <c r="A9" s="98"/>
      <c r="B9" s="99"/>
      <c r="C9" s="99"/>
      <c r="D9" s="100"/>
      <c r="E9" s="50" t="str">
        <f>+AND!E9</f>
        <v>M1 ambul. y taxis</v>
      </c>
      <c r="F9" s="50" t="str">
        <f>+AND!F9</f>
        <v>Resto M1</v>
      </c>
      <c r="G9" s="50" t="str">
        <f>+AND!G9</f>
        <v>L y Quads</v>
      </c>
      <c r="H9" s="50" t="str">
        <f>+AND!H9</f>
        <v>N1</v>
      </c>
      <c r="I9" s="50" t="str">
        <f>+AND!I9</f>
        <v>N2 y N3</v>
      </c>
      <c r="J9" s="50" t="str">
        <f>+AND!J9</f>
        <v>M2 y M3</v>
      </c>
      <c r="K9" s="50" t="str">
        <f>+AND!K9</f>
        <v>O</v>
      </c>
      <c r="L9" s="50" t="str">
        <f>+AND!L9</f>
        <v>T</v>
      </c>
      <c r="M9" s="50" t="str">
        <f>+AND!M9</f>
        <v>Resto</v>
      </c>
      <c r="N9" s="51" t="str">
        <f>+AND!N9</f>
        <v>TOTAL</v>
      </c>
    </row>
    <row r="10" spans="1:14" ht="15" customHeight="1" x14ac:dyDescent="0.25">
      <c r="A10" s="101"/>
      <c r="B10" s="102"/>
      <c r="C10" s="102"/>
      <c r="D10" s="103"/>
      <c r="E10" s="92" t="s">
        <v>9</v>
      </c>
      <c r="F10" s="92"/>
      <c r="G10" s="92"/>
      <c r="H10" s="92"/>
      <c r="I10" s="92"/>
      <c r="J10" s="92"/>
      <c r="K10" s="92"/>
      <c r="L10" s="92"/>
      <c r="M10" s="92"/>
      <c r="N10" s="92"/>
    </row>
    <row r="11" spans="1:14" x14ac:dyDescent="0.25">
      <c r="A11" s="75" t="s">
        <v>12</v>
      </c>
      <c r="B11" s="75"/>
      <c r="C11" s="76"/>
      <c r="D11" s="26" t="s">
        <v>15</v>
      </c>
      <c r="E11" s="55">
        <v>91</v>
      </c>
      <c r="F11" s="55">
        <v>105348</v>
      </c>
      <c r="G11" s="55">
        <v>1669</v>
      </c>
      <c r="H11" s="55">
        <v>25156</v>
      </c>
      <c r="I11" s="55">
        <v>3937</v>
      </c>
      <c r="J11" s="55">
        <v>200</v>
      </c>
      <c r="K11" s="55">
        <v>1958</v>
      </c>
      <c r="L11" s="55">
        <v>7933</v>
      </c>
      <c r="M11" s="55">
        <v>5846</v>
      </c>
      <c r="N11" s="28">
        <f t="shared" ref="N11:N30" si="0">SUM(E11:M11)</f>
        <v>152138</v>
      </c>
    </row>
    <row r="12" spans="1:14" x14ac:dyDescent="0.25">
      <c r="A12" s="73" t="s">
        <v>13</v>
      </c>
      <c r="B12" s="73"/>
      <c r="C12" s="74"/>
      <c r="D12" s="29" t="s">
        <v>14</v>
      </c>
      <c r="E12" s="46">
        <v>14</v>
      </c>
      <c r="F12" s="46">
        <v>5870</v>
      </c>
      <c r="G12" s="46">
        <v>989</v>
      </c>
      <c r="H12" s="46">
        <v>1662</v>
      </c>
      <c r="I12" s="46">
        <v>444</v>
      </c>
      <c r="J12" s="46">
        <v>46</v>
      </c>
      <c r="K12" s="46">
        <v>412</v>
      </c>
      <c r="L12" s="46">
        <v>1119</v>
      </c>
      <c r="M12" s="46">
        <v>1134</v>
      </c>
      <c r="N12" s="31">
        <f t="shared" si="0"/>
        <v>11690</v>
      </c>
    </row>
    <row r="13" spans="1:14" x14ac:dyDescent="0.25">
      <c r="A13" s="75" t="s">
        <v>16</v>
      </c>
      <c r="B13" s="75"/>
      <c r="C13" s="76"/>
      <c r="D13" s="32" t="s">
        <v>15</v>
      </c>
      <c r="E13" s="55">
        <v>295</v>
      </c>
      <c r="F13" s="55">
        <v>134345</v>
      </c>
      <c r="G13" s="55">
        <v>1828</v>
      </c>
      <c r="H13" s="55">
        <v>59083</v>
      </c>
      <c r="I13" s="55">
        <v>12394</v>
      </c>
      <c r="J13" s="55">
        <v>1560</v>
      </c>
      <c r="K13" s="55">
        <v>3111</v>
      </c>
      <c r="L13" s="55">
        <v>18733</v>
      </c>
      <c r="M13" s="55">
        <v>3498</v>
      </c>
      <c r="N13" s="28">
        <f t="shared" si="0"/>
        <v>234847</v>
      </c>
    </row>
    <row r="14" spans="1:14" x14ac:dyDescent="0.25">
      <c r="A14" s="73" t="s">
        <v>30</v>
      </c>
      <c r="B14" s="73"/>
      <c r="C14" s="74"/>
      <c r="D14" s="29" t="s">
        <v>14</v>
      </c>
      <c r="E14" s="46">
        <v>48</v>
      </c>
      <c r="F14" s="46">
        <v>20669</v>
      </c>
      <c r="G14" s="46">
        <v>1520</v>
      </c>
      <c r="H14" s="46">
        <v>11071</v>
      </c>
      <c r="I14" s="46">
        <v>4459</v>
      </c>
      <c r="J14" s="46">
        <v>610</v>
      </c>
      <c r="K14" s="46">
        <v>2078</v>
      </c>
      <c r="L14" s="46">
        <v>1601</v>
      </c>
      <c r="M14" s="46">
        <v>785</v>
      </c>
      <c r="N14" s="31">
        <f t="shared" si="0"/>
        <v>42841</v>
      </c>
    </row>
    <row r="15" spans="1:14" x14ac:dyDescent="0.25">
      <c r="A15" s="75" t="s">
        <v>17</v>
      </c>
      <c r="B15" s="75"/>
      <c r="C15" s="76"/>
      <c r="D15" s="32" t="s">
        <v>15</v>
      </c>
      <c r="E15" s="55">
        <v>22</v>
      </c>
      <c r="F15" s="55">
        <v>6241</v>
      </c>
      <c r="G15" s="55">
        <v>152</v>
      </c>
      <c r="H15" s="55">
        <v>3549</v>
      </c>
      <c r="I15" s="55">
        <v>209</v>
      </c>
      <c r="J15" s="55">
        <v>23</v>
      </c>
      <c r="K15" s="55">
        <v>0</v>
      </c>
      <c r="L15" s="55">
        <v>52</v>
      </c>
      <c r="M15" s="55">
        <v>9</v>
      </c>
      <c r="N15" s="28">
        <f t="shared" si="0"/>
        <v>10257</v>
      </c>
    </row>
    <row r="16" spans="1:14" x14ac:dyDescent="0.25">
      <c r="A16" s="73" t="s">
        <v>24</v>
      </c>
      <c r="B16" s="73"/>
      <c r="C16" s="74"/>
      <c r="D16" s="29" t="s">
        <v>14</v>
      </c>
      <c r="E16" s="46">
        <v>21</v>
      </c>
      <c r="F16" s="46">
        <v>17146</v>
      </c>
      <c r="G16" s="46">
        <v>359</v>
      </c>
      <c r="H16" s="46">
        <v>6457</v>
      </c>
      <c r="I16" s="46">
        <v>555</v>
      </c>
      <c r="J16" s="46">
        <v>228</v>
      </c>
      <c r="K16" s="46">
        <v>0</v>
      </c>
      <c r="L16" s="46">
        <v>23</v>
      </c>
      <c r="M16" s="46">
        <v>18</v>
      </c>
      <c r="N16" s="31">
        <f t="shared" si="0"/>
        <v>24807</v>
      </c>
    </row>
    <row r="17" spans="1:14" x14ac:dyDescent="0.25">
      <c r="A17" s="75" t="s">
        <v>18</v>
      </c>
      <c r="B17" s="75"/>
      <c r="C17" s="76"/>
      <c r="D17" s="32" t="s">
        <v>15</v>
      </c>
      <c r="E17" s="55">
        <v>462</v>
      </c>
      <c r="F17" s="55">
        <v>309439</v>
      </c>
      <c r="G17" s="55">
        <v>3740</v>
      </c>
      <c r="H17" s="55">
        <v>104993</v>
      </c>
      <c r="I17" s="55">
        <v>18982</v>
      </c>
      <c r="J17" s="55">
        <v>1714</v>
      </c>
      <c r="K17" s="55">
        <v>11157</v>
      </c>
      <c r="L17" s="55">
        <v>11522</v>
      </c>
      <c r="M17" s="55">
        <v>8027</v>
      </c>
      <c r="N17" s="28">
        <f t="shared" si="0"/>
        <v>470036</v>
      </c>
    </row>
    <row r="18" spans="1:14" x14ac:dyDescent="0.25">
      <c r="A18" s="73" t="s">
        <v>25</v>
      </c>
      <c r="B18" s="73"/>
      <c r="C18" s="74"/>
      <c r="D18" s="29" t="s">
        <v>14</v>
      </c>
      <c r="E18" s="46">
        <v>161</v>
      </c>
      <c r="F18" s="46">
        <v>99370</v>
      </c>
      <c r="G18" s="46">
        <v>7080</v>
      </c>
      <c r="H18" s="46">
        <v>30794</v>
      </c>
      <c r="I18" s="46">
        <v>7250</v>
      </c>
      <c r="J18" s="46">
        <v>346</v>
      </c>
      <c r="K18" s="46">
        <v>4768</v>
      </c>
      <c r="L18" s="46">
        <v>6845</v>
      </c>
      <c r="M18" s="46">
        <v>2858</v>
      </c>
      <c r="N18" s="31">
        <f t="shared" si="0"/>
        <v>159472</v>
      </c>
    </row>
    <row r="19" spans="1:14" x14ac:dyDescent="0.25">
      <c r="A19" s="75" t="s">
        <v>19</v>
      </c>
      <c r="B19" s="75"/>
      <c r="C19" s="76"/>
      <c r="D19" s="32" t="s">
        <v>15</v>
      </c>
      <c r="E19" s="55">
        <v>270</v>
      </c>
      <c r="F19" s="55">
        <v>2781</v>
      </c>
      <c r="G19" s="55">
        <v>0</v>
      </c>
      <c r="H19" s="55">
        <v>1056</v>
      </c>
      <c r="I19" s="55">
        <v>6563</v>
      </c>
      <c r="J19" s="55">
        <v>2639</v>
      </c>
      <c r="K19" s="55">
        <v>0</v>
      </c>
      <c r="L19" s="55">
        <v>0</v>
      </c>
      <c r="M19" s="55">
        <v>2</v>
      </c>
      <c r="N19" s="28">
        <f t="shared" si="0"/>
        <v>13311</v>
      </c>
    </row>
    <row r="20" spans="1:14" x14ac:dyDescent="0.25">
      <c r="A20" s="73" t="s">
        <v>26</v>
      </c>
      <c r="B20" s="73"/>
      <c r="C20" s="74"/>
      <c r="D20" s="29" t="s">
        <v>14</v>
      </c>
      <c r="E20" s="46">
        <v>503</v>
      </c>
      <c r="F20" s="46">
        <v>102585</v>
      </c>
      <c r="G20" s="46">
        <v>3752</v>
      </c>
      <c r="H20" s="46">
        <v>21958</v>
      </c>
      <c r="I20" s="46">
        <v>2599</v>
      </c>
      <c r="J20" s="46">
        <v>472</v>
      </c>
      <c r="K20" s="46">
        <v>0</v>
      </c>
      <c r="L20" s="46">
        <v>0</v>
      </c>
      <c r="M20" s="46">
        <v>54</v>
      </c>
      <c r="N20" s="31">
        <f t="shared" si="0"/>
        <v>131923</v>
      </c>
    </row>
    <row r="21" spans="1:14" x14ac:dyDescent="0.25">
      <c r="A21" s="75" t="s">
        <v>20</v>
      </c>
      <c r="B21" s="75"/>
      <c r="C21" s="76"/>
      <c r="D21" s="32" t="s">
        <v>15</v>
      </c>
      <c r="E21" s="55">
        <v>261</v>
      </c>
      <c r="F21" s="55">
        <v>97169</v>
      </c>
      <c r="G21" s="55">
        <v>904</v>
      </c>
      <c r="H21" s="55">
        <v>31374</v>
      </c>
      <c r="I21" s="55">
        <v>13236</v>
      </c>
      <c r="J21" s="55">
        <v>769</v>
      </c>
      <c r="K21" s="55">
        <v>13927</v>
      </c>
      <c r="L21" s="55">
        <v>81</v>
      </c>
      <c r="M21" s="55">
        <v>229</v>
      </c>
      <c r="N21" s="28">
        <f t="shared" si="0"/>
        <v>157950</v>
      </c>
    </row>
    <row r="22" spans="1:14" x14ac:dyDescent="0.25">
      <c r="A22" s="73" t="s">
        <v>27</v>
      </c>
      <c r="B22" s="73"/>
      <c r="C22" s="74"/>
      <c r="D22" s="29" t="s">
        <v>14</v>
      </c>
      <c r="E22" s="46">
        <v>116</v>
      </c>
      <c r="F22" s="46">
        <v>56813</v>
      </c>
      <c r="G22" s="46">
        <v>2868</v>
      </c>
      <c r="H22" s="46">
        <v>20414</v>
      </c>
      <c r="I22" s="46">
        <v>9719</v>
      </c>
      <c r="J22" s="46">
        <v>529</v>
      </c>
      <c r="K22" s="46">
        <v>8759</v>
      </c>
      <c r="L22" s="46">
        <v>802</v>
      </c>
      <c r="M22" s="46">
        <v>1194</v>
      </c>
      <c r="N22" s="31">
        <f t="shared" si="0"/>
        <v>101214</v>
      </c>
    </row>
    <row r="23" spans="1:14" x14ac:dyDescent="0.25">
      <c r="A23" s="93" t="s">
        <v>33</v>
      </c>
      <c r="B23" s="93"/>
      <c r="C23" s="94"/>
      <c r="D23" s="32" t="s">
        <v>15</v>
      </c>
      <c r="E23" s="55">
        <v>13</v>
      </c>
      <c r="F23" s="55">
        <v>18744</v>
      </c>
      <c r="G23" s="55">
        <v>221</v>
      </c>
      <c r="H23" s="55">
        <v>7351</v>
      </c>
      <c r="I23" s="55">
        <v>1971</v>
      </c>
      <c r="J23" s="55">
        <v>66</v>
      </c>
      <c r="K23" s="55">
        <v>5</v>
      </c>
      <c r="L23" s="55">
        <v>1570</v>
      </c>
      <c r="M23" s="55">
        <v>230</v>
      </c>
      <c r="N23" s="28">
        <f t="shared" si="0"/>
        <v>30171</v>
      </c>
    </row>
    <row r="24" spans="1:14" x14ac:dyDescent="0.25">
      <c r="A24" s="73" t="s">
        <v>28</v>
      </c>
      <c r="B24" s="73"/>
      <c r="C24" s="74"/>
      <c r="D24" s="29" t="s">
        <v>14</v>
      </c>
      <c r="E24" s="46">
        <v>50</v>
      </c>
      <c r="F24" s="46">
        <v>30775</v>
      </c>
      <c r="G24" s="46">
        <v>496</v>
      </c>
      <c r="H24" s="46">
        <v>10195</v>
      </c>
      <c r="I24" s="46">
        <v>2592</v>
      </c>
      <c r="J24" s="46">
        <v>139</v>
      </c>
      <c r="K24" s="46">
        <v>15</v>
      </c>
      <c r="L24" s="46">
        <v>1503</v>
      </c>
      <c r="M24" s="46">
        <v>257</v>
      </c>
      <c r="N24" s="31">
        <f t="shared" si="0"/>
        <v>46022</v>
      </c>
    </row>
    <row r="25" spans="1:14" x14ac:dyDescent="0.25">
      <c r="A25" s="75" t="s">
        <v>21</v>
      </c>
      <c r="B25" s="75"/>
      <c r="C25" s="76"/>
      <c r="D25" s="32" t="s">
        <v>15</v>
      </c>
      <c r="E25" s="55">
        <v>79</v>
      </c>
      <c r="F25" s="55">
        <v>13010</v>
      </c>
      <c r="G25" s="55">
        <v>1464</v>
      </c>
      <c r="H25" s="55">
        <v>2679</v>
      </c>
      <c r="I25" s="55">
        <v>209</v>
      </c>
      <c r="J25" s="55">
        <v>68</v>
      </c>
      <c r="K25" s="55">
        <v>374</v>
      </c>
      <c r="L25" s="55">
        <v>3898</v>
      </c>
      <c r="M25" s="55">
        <v>2043</v>
      </c>
      <c r="N25" s="28">
        <f t="shared" si="0"/>
        <v>23824</v>
      </c>
    </row>
    <row r="26" spans="1:14" x14ac:dyDescent="0.25">
      <c r="A26" s="73" t="s">
        <v>29</v>
      </c>
      <c r="B26" s="73"/>
      <c r="C26" s="74"/>
      <c r="D26" s="29" t="s">
        <v>14</v>
      </c>
      <c r="E26" s="46">
        <v>297</v>
      </c>
      <c r="F26" s="46">
        <v>121656</v>
      </c>
      <c r="G26" s="46">
        <v>2693</v>
      </c>
      <c r="H26" s="46">
        <v>29315</v>
      </c>
      <c r="I26" s="46">
        <v>5374</v>
      </c>
      <c r="J26" s="46">
        <v>475</v>
      </c>
      <c r="K26" s="46">
        <v>4946</v>
      </c>
      <c r="L26" s="46">
        <v>1234</v>
      </c>
      <c r="M26" s="46">
        <v>802</v>
      </c>
      <c r="N26" s="31">
        <f t="shared" si="0"/>
        <v>166792</v>
      </c>
    </row>
    <row r="27" spans="1:14" x14ac:dyDescent="0.25">
      <c r="A27" s="75" t="s">
        <v>22</v>
      </c>
      <c r="B27" s="75"/>
      <c r="C27" s="76"/>
      <c r="D27" s="32" t="s">
        <v>15</v>
      </c>
      <c r="E27" s="55">
        <v>235</v>
      </c>
      <c r="F27" s="55">
        <v>169291</v>
      </c>
      <c r="G27" s="55">
        <v>880</v>
      </c>
      <c r="H27" s="55">
        <v>58118</v>
      </c>
      <c r="I27" s="55">
        <v>8336</v>
      </c>
      <c r="J27" s="55">
        <v>429</v>
      </c>
      <c r="K27" s="55">
        <v>2</v>
      </c>
      <c r="L27" s="55">
        <v>1355</v>
      </c>
      <c r="M27" s="55">
        <v>527</v>
      </c>
      <c r="N27" s="28">
        <f t="shared" si="0"/>
        <v>239173</v>
      </c>
    </row>
    <row r="28" spans="1:14" x14ac:dyDescent="0.25">
      <c r="A28" s="73" t="s">
        <v>31</v>
      </c>
      <c r="B28" s="73"/>
      <c r="C28" s="74"/>
      <c r="D28" s="29" t="s">
        <v>14</v>
      </c>
      <c r="E28" s="46">
        <v>17</v>
      </c>
      <c r="F28" s="46">
        <v>15536</v>
      </c>
      <c r="G28" s="46">
        <v>390</v>
      </c>
      <c r="H28" s="46">
        <v>5406</v>
      </c>
      <c r="I28" s="46">
        <v>975</v>
      </c>
      <c r="J28" s="46">
        <v>49</v>
      </c>
      <c r="K28" s="46">
        <v>1</v>
      </c>
      <c r="L28" s="46">
        <v>285</v>
      </c>
      <c r="M28" s="46">
        <v>64</v>
      </c>
      <c r="N28" s="31">
        <f t="shared" si="0"/>
        <v>22723</v>
      </c>
    </row>
    <row r="29" spans="1:14" x14ac:dyDescent="0.25">
      <c r="A29" s="75" t="s">
        <v>23</v>
      </c>
      <c r="B29" s="75"/>
      <c r="C29" s="76"/>
      <c r="D29" s="32" t="s">
        <v>15</v>
      </c>
      <c r="E29" s="55">
        <v>16</v>
      </c>
      <c r="F29" s="55">
        <v>88</v>
      </c>
      <c r="G29" s="55">
        <v>19</v>
      </c>
      <c r="H29" s="55">
        <v>4</v>
      </c>
      <c r="I29" s="55">
        <v>0</v>
      </c>
      <c r="J29" s="55">
        <v>238</v>
      </c>
      <c r="K29" s="55">
        <v>0</v>
      </c>
      <c r="L29" s="55">
        <v>0</v>
      </c>
      <c r="M29" s="55">
        <v>0</v>
      </c>
      <c r="N29" s="28">
        <f t="shared" si="0"/>
        <v>365</v>
      </c>
    </row>
    <row r="30" spans="1:14" x14ac:dyDescent="0.25">
      <c r="A30" s="73" t="s">
        <v>32</v>
      </c>
      <c r="B30" s="73"/>
      <c r="C30" s="74"/>
      <c r="D30" s="29" t="s">
        <v>14</v>
      </c>
      <c r="E30" s="46">
        <v>40</v>
      </c>
      <c r="F30" s="46">
        <v>10447</v>
      </c>
      <c r="G30" s="46">
        <v>2720</v>
      </c>
      <c r="H30" s="46">
        <v>4724</v>
      </c>
      <c r="I30" s="46">
        <v>3161</v>
      </c>
      <c r="J30" s="46">
        <v>1371</v>
      </c>
      <c r="K30" s="46">
        <v>271</v>
      </c>
      <c r="L30" s="46">
        <v>944</v>
      </c>
      <c r="M30" s="46">
        <v>318</v>
      </c>
      <c r="N30" s="31">
        <f t="shared" si="0"/>
        <v>23996</v>
      </c>
    </row>
    <row r="31" spans="1:14" x14ac:dyDescent="0.25">
      <c r="A31" s="79" t="s">
        <v>34</v>
      </c>
      <c r="B31" s="79"/>
      <c r="C31" s="80"/>
      <c r="D31" s="33" t="s">
        <v>15</v>
      </c>
      <c r="E31" s="28">
        <f t="shared" ref="E31:N31" si="1">E11+E13+E15+E17+E19+E21+E23+E25+E27+E29</f>
        <v>1744</v>
      </c>
      <c r="F31" s="28">
        <f t="shared" si="1"/>
        <v>856456</v>
      </c>
      <c r="G31" s="28">
        <f t="shared" si="1"/>
        <v>10877</v>
      </c>
      <c r="H31" s="28">
        <f t="shared" si="1"/>
        <v>293363</v>
      </c>
      <c r="I31" s="28">
        <f t="shared" si="1"/>
        <v>65837</v>
      </c>
      <c r="J31" s="28">
        <f t="shared" si="1"/>
        <v>7706</v>
      </c>
      <c r="K31" s="28">
        <f t="shared" si="1"/>
        <v>30534</v>
      </c>
      <c r="L31" s="28">
        <f t="shared" si="1"/>
        <v>45144</v>
      </c>
      <c r="M31" s="28">
        <f t="shared" si="1"/>
        <v>20411</v>
      </c>
      <c r="N31" s="28">
        <f t="shared" si="1"/>
        <v>1332072</v>
      </c>
    </row>
    <row r="32" spans="1:14" x14ac:dyDescent="0.25">
      <c r="A32" s="79"/>
      <c r="B32" s="79"/>
      <c r="C32" s="80"/>
      <c r="D32" s="34" t="s">
        <v>14</v>
      </c>
      <c r="E32" s="31">
        <f t="shared" ref="E32:N32" si="2">E12+E14+E16+E18+E20+E22+E24+E26+E28+E30</f>
        <v>1267</v>
      </c>
      <c r="F32" s="31">
        <f t="shared" si="2"/>
        <v>480867</v>
      </c>
      <c r="G32" s="31">
        <f t="shared" si="2"/>
        <v>22867</v>
      </c>
      <c r="H32" s="31">
        <f t="shared" si="2"/>
        <v>141996</v>
      </c>
      <c r="I32" s="31">
        <f t="shared" si="2"/>
        <v>37128</v>
      </c>
      <c r="J32" s="31">
        <f t="shared" si="2"/>
        <v>4265</v>
      </c>
      <c r="K32" s="31">
        <f t="shared" si="2"/>
        <v>21250</v>
      </c>
      <c r="L32" s="31">
        <f t="shared" si="2"/>
        <v>14356</v>
      </c>
      <c r="M32" s="31">
        <f t="shared" si="2"/>
        <v>7484</v>
      </c>
      <c r="N32" s="31">
        <f t="shared" si="2"/>
        <v>731480</v>
      </c>
    </row>
    <row r="33" spans="1:14" x14ac:dyDescent="0.25">
      <c r="A33" s="83" t="s">
        <v>40</v>
      </c>
      <c r="B33" s="81" t="s">
        <v>38</v>
      </c>
      <c r="C33" s="86" t="s">
        <v>35</v>
      </c>
      <c r="D33" s="87"/>
      <c r="E33" s="56">
        <v>4410</v>
      </c>
      <c r="F33" s="56">
        <v>946087</v>
      </c>
      <c r="G33" s="56">
        <v>56111</v>
      </c>
      <c r="H33" s="56">
        <v>153501</v>
      </c>
      <c r="I33" s="56">
        <v>29720</v>
      </c>
      <c r="J33" s="56">
        <v>4465</v>
      </c>
      <c r="K33" s="56">
        <v>20764</v>
      </c>
      <c r="L33" s="56">
        <v>56935</v>
      </c>
      <c r="M33" s="56">
        <v>35331</v>
      </c>
      <c r="N33" s="35">
        <f>SUM(E33:M33)</f>
        <v>1307324</v>
      </c>
    </row>
    <row r="34" spans="1:14" x14ac:dyDescent="0.25">
      <c r="A34" s="84"/>
      <c r="B34" s="82"/>
      <c r="C34" s="88" t="s">
        <v>36</v>
      </c>
      <c r="D34" s="89"/>
      <c r="E34" s="57">
        <v>737</v>
      </c>
      <c r="F34" s="57">
        <v>266239</v>
      </c>
      <c r="G34" s="57">
        <v>11515</v>
      </c>
      <c r="H34" s="57">
        <v>68110</v>
      </c>
      <c r="I34" s="57">
        <v>14449</v>
      </c>
      <c r="J34" s="57">
        <v>1490</v>
      </c>
      <c r="K34" s="57">
        <v>8013</v>
      </c>
      <c r="L34" s="57">
        <v>8817</v>
      </c>
      <c r="M34" s="57">
        <v>4358</v>
      </c>
      <c r="N34" s="36">
        <f>SUM(E34:M34)</f>
        <v>383728</v>
      </c>
    </row>
    <row r="35" spans="1:14" x14ac:dyDescent="0.25">
      <c r="A35" s="84"/>
      <c r="B35" s="82"/>
      <c r="C35" s="77" t="s">
        <v>37</v>
      </c>
      <c r="D35" s="78"/>
      <c r="E35" s="37">
        <f t="shared" ref="E35:N35" si="3">E34/(E33+E34)</f>
        <v>0.14319020788809014</v>
      </c>
      <c r="F35" s="37">
        <f t="shared" si="3"/>
        <v>0.21961007187835616</v>
      </c>
      <c r="G35" s="37">
        <f t="shared" si="3"/>
        <v>0.17027474639931386</v>
      </c>
      <c r="H35" s="37">
        <f t="shared" si="3"/>
        <v>0.30734033960408103</v>
      </c>
      <c r="I35" s="37">
        <f t="shared" si="3"/>
        <v>0.32712988747764271</v>
      </c>
      <c r="J35" s="37">
        <f t="shared" si="3"/>
        <v>0.25020990764063811</v>
      </c>
      <c r="K35" s="37">
        <f t="shared" si="3"/>
        <v>0.27845154116134413</v>
      </c>
      <c r="L35" s="37">
        <f t="shared" si="3"/>
        <v>0.13409478038690839</v>
      </c>
      <c r="M35" s="37">
        <f t="shared" si="3"/>
        <v>0.10980372395374033</v>
      </c>
      <c r="N35" s="37">
        <f t="shared" si="3"/>
        <v>0.22691673585436758</v>
      </c>
    </row>
    <row r="36" spans="1:14" x14ac:dyDescent="0.25">
      <c r="A36" s="84"/>
      <c r="B36" s="81" t="s">
        <v>39</v>
      </c>
      <c r="C36" s="86" t="s">
        <v>35</v>
      </c>
      <c r="D36" s="87"/>
      <c r="E36" s="58">
        <v>716</v>
      </c>
      <c r="F36" s="58">
        <v>255454</v>
      </c>
      <c r="G36" s="58">
        <v>10484</v>
      </c>
      <c r="H36" s="58">
        <v>64969</v>
      </c>
      <c r="I36" s="58">
        <v>14213</v>
      </c>
      <c r="J36" s="58">
        <v>1475</v>
      </c>
      <c r="K36" s="58">
        <v>7783</v>
      </c>
      <c r="L36" s="58">
        <v>8246</v>
      </c>
      <c r="M36" s="58">
        <v>3875</v>
      </c>
      <c r="N36" s="38">
        <f>SUM(E36:M36)</f>
        <v>367215</v>
      </c>
    </row>
    <row r="37" spans="1:14" x14ac:dyDescent="0.25">
      <c r="A37" s="84"/>
      <c r="B37" s="82"/>
      <c r="C37" s="88" t="s">
        <v>36</v>
      </c>
      <c r="D37" s="89"/>
      <c r="E37" s="57">
        <v>51</v>
      </c>
      <c r="F37" s="57">
        <v>29447</v>
      </c>
      <c r="G37" s="57">
        <v>1164</v>
      </c>
      <c r="H37" s="57">
        <v>8098</v>
      </c>
      <c r="I37" s="57">
        <v>1841</v>
      </c>
      <c r="J37" s="57">
        <v>162</v>
      </c>
      <c r="K37" s="57">
        <v>1752</v>
      </c>
      <c r="L37" s="57">
        <v>145</v>
      </c>
      <c r="M37" s="57">
        <v>131</v>
      </c>
      <c r="N37" s="36">
        <f>SUM(E37:M37)</f>
        <v>42791</v>
      </c>
    </row>
    <row r="38" spans="1:14" ht="15" customHeight="1" x14ac:dyDescent="0.25">
      <c r="A38" s="85"/>
      <c r="B38" s="82"/>
      <c r="C38" s="77" t="s">
        <v>37</v>
      </c>
      <c r="D38" s="78"/>
      <c r="E38" s="37">
        <f t="shared" ref="E38:N38" si="4">E37/(E37+E36)</f>
        <v>6.6492829204693613E-2</v>
      </c>
      <c r="F38" s="37">
        <f t="shared" si="4"/>
        <v>0.10335871056963647</v>
      </c>
      <c r="G38" s="37">
        <f t="shared" si="4"/>
        <v>9.9931318681318687E-2</v>
      </c>
      <c r="H38" s="37">
        <f t="shared" si="4"/>
        <v>0.11082978636046369</v>
      </c>
      <c r="I38" s="37">
        <f t="shared" si="4"/>
        <v>0.11467547028777875</v>
      </c>
      <c r="J38" s="37">
        <f t="shared" si="4"/>
        <v>9.8961514966401959E-2</v>
      </c>
      <c r="K38" s="37">
        <f t="shared" si="4"/>
        <v>0.183744100681699</v>
      </c>
      <c r="L38" s="37">
        <f t="shared" si="4"/>
        <v>1.7280419497080205E-2</v>
      </c>
      <c r="M38" s="37">
        <f t="shared" si="4"/>
        <v>3.2700948577134299E-2</v>
      </c>
      <c r="N38" s="37">
        <f t="shared" si="4"/>
        <v>0.10436676536440929</v>
      </c>
    </row>
  </sheetData>
  <customSheetViews>
    <customSheetView guid="{63A9D80A-8E4A-4F33-B584-5ACED899AD49}" showPageBreaks="1" showGridLines="0" fitToPage="1" view="pageLayout" showRuler="0" topLeftCell="A13">
      <selection activeCell="I7" sqref="I7"/>
      <pageMargins left="0.70866141732283472" right="0" top="1.1811023622047245" bottom="0.74803149606299213" header="3.937007874015748E-2" footer="0.31496062992125984"/>
      <pageSetup paperSize="9" scale="80" orientation="landscape" r:id="rId1"/>
      <headerFooter differentFirst="1"/>
    </customSheetView>
  </customSheetViews>
  <mergeCells count="34">
    <mergeCell ref="A18:C18"/>
    <mergeCell ref="I1:N6"/>
    <mergeCell ref="A8:D10"/>
    <mergeCell ref="E8:N8"/>
    <mergeCell ref="E10:N10"/>
    <mergeCell ref="A11:C11"/>
    <mergeCell ref="A12:C12"/>
    <mergeCell ref="A13:C13"/>
    <mergeCell ref="A14:C14"/>
    <mergeCell ref="A15:C15"/>
    <mergeCell ref="A16:C16"/>
    <mergeCell ref="A17:C17"/>
    <mergeCell ref="A30:C30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9:C29"/>
    <mergeCell ref="A28:C28"/>
    <mergeCell ref="A31:C32"/>
    <mergeCell ref="A33:A38"/>
    <mergeCell ref="B33:B35"/>
    <mergeCell ref="C33:D33"/>
    <mergeCell ref="C34:D34"/>
    <mergeCell ref="C35:D35"/>
    <mergeCell ref="B36:B38"/>
    <mergeCell ref="C36:D36"/>
    <mergeCell ref="C37:D37"/>
    <mergeCell ref="C38:D38"/>
  </mergeCells>
  <printOptions gridLines="1"/>
  <pageMargins left="0" right="0.70866141732283472" top="0" bottom="0.74803149606299213" header="0.31496062992125984" footer="0.31496062992125984"/>
  <pageSetup paperSize="9" scale="87" orientation="landscape" r:id="rId2"/>
  <headerFooter differentFirst="1">
    <oddHeader>&amp;R&amp;G</oddHeader>
  </headerFooter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38"/>
  <sheetViews>
    <sheetView showGridLines="0" showRuler="0" showWhiteSpace="0" topLeftCell="A4" zoomScale="85" zoomScaleNormal="85" zoomScalePageLayoutView="70" workbookViewId="0">
      <selection activeCell="C45" sqref="C45"/>
    </sheetView>
  </sheetViews>
  <sheetFormatPr baseColWidth="10" defaultColWidth="11.42578125" defaultRowHeight="15" x14ac:dyDescent="0.25"/>
  <cols>
    <col min="1" max="2" width="11.42578125" style="25"/>
    <col min="3" max="3" width="12.42578125" style="25" customWidth="1"/>
    <col min="4" max="4" width="3.5703125" style="25" bestFit="1" customWidth="1"/>
    <col min="5" max="5" width="11.42578125" style="25"/>
    <col min="6" max="6" width="13.140625" style="25" customWidth="1"/>
    <col min="7" max="13" width="11.42578125" style="25"/>
    <col min="14" max="14" width="14.140625" style="25" customWidth="1"/>
    <col min="15" max="16384" width="11.42578125" style="25"/>
  </cols>
  <sheetData>
    <row r="1" spans="1:14" x14ac:dyDescent="0.25">
      <c r="I1" s="90" t="s">
        <v>88</v>
      </c>
      <c r="J1" s="91"/>
      <c r="K1" s="91"/>
      <c r="L1" s="91"/>
      <c r="M1" s="91"/>
      <c r="N1" s="91"/>
    </row>
    <row r="2" spans="1:14" x14ac:dyDescent="0.25">
      <c r="I2" s="91"/>
      <c r="J2" s="91"/>
      <c r="K2" s="91"/>
      <c r="L2" s="91"/>
      <c r="M2" s="91"/>
      <c r="N2" s="91"/>
    </row>
    <row r="3" spans="1:14" x14ac:dyDescent="0.25">
      <c r="I3" s="91"/>
      <c r="J3" s="91"/>
      <c r="K3" s="91"/>
      <c r="L3" s="91"/>
      <c r="M3" s="91"/>
      <c r="N3" s="91"/>
    </row>
    <row r="4" spans="1:14" x14ac:dyDescent="0.25">
      <c r="I4" s="91"/>
      <c r="J4" s="91"/>
      <c r="K4" s="91"/>
      <c r="L4" s="91"/>
      <c r="M4" s="91"/>
      <c r="N4" s="91"/>
    </row>
    <row r="5" spans="1:14" x14ac:dyDescent="0.25">
      <c r="I5" s="91"/>
      <c r="J5" s="91"/>
      <c r="K5" s="91"/>
      <c r="L5" s="91"/>
      <c r="M5" s="91"/>
      <c r="N5" s="91"/>
    </row>
    <row r="6" spans="1:14" x14ac:dyDescent="0.25">
      <c r="I6" s="91"/>
      <c r="J6" s="91"/>
      <c r="K6" s="91"/>
      <c r="L6" s="91"/>
      <c r="M6" s="91"/>
      <c r="N6" s="91"/>
    </row>
    <row r="8" spans="1:14" ht="15" customHeight="1" x14ac:dyDescent="0.25">
      <c r="A8" s="95" t="s">
        <v>41</v>
      </c>
      <c r="B8" s="96"/>
      <c r="C8" s="96"/>
      <c r="D8" s="97"/>
      <c r="E8" s="92" t="s">
        <v>0</v>
      </c>
      <c r="F8" s="92"/>
      <c r="G8" s="92"/>
      <c r="H8" s="92"/>
      <c r="I8" s="92"/>
      <c r="J8" s="92"/>
      <c r="K8" s="92"/>
      <c r="L8" s="92"/>
      <c r="M8" s="92"/>
      <c r="N8" s="92"/>
    </row>
    <row r="9" spans="1:14" ht="22.5" x14ac:dyDescent="0.25">
      <c r="A9" s="98"/>
      <c r="B9" s="99"/>
      <c r="C9" s="99"/>
      <c r="D9" s="100"/>
      <c r="E9" s="50" t="str">
        <f>+AND!E9</f>
        <v>M1 ambul. y taxis</v>
      </c>
      <c r="F9" s="50" t="str">
        <f>+AND!F9</f>
        <v>Resto M1</v>
      </c>
      <c r="G9" s="50" t="str">
        <f>+AND!G9</f>
        <v>L y Quads</v>
      </c>
      <c r="H9" s="50" t="str">
        <f>+AND!H9</f>
        <v>N1</v>
      </c>
      <c r="I9" s="50" t="str">
        <f>+AND!I9</f>
        <v>N2 y N3</v>
      </c>
      <c r="J9" s="50" t="str">
        <f>+AND!J9</f>
        <v>M2 y M3</v>
      </c>
      <c r="K9" s="50" t="str">
        <f>+AND!K9</f>
        <v>O</v>
      </c>
      <c r="L9" s="50" t="str">
        <f>+AND!L9</f>
        <v>T</v>
      </c>
      <c r="M9" s="50" t="str">
        <f>+AND!M9</f>
        <v>Resto</v>
      </c>
      <c r="N9" s="51" t="str">
        <f>+AND!N9</f>
        <v>TOTAL</v>
      </c>
    </row>
    <row r="10" spans="1:14" ht="15" customHeight="1" x14ac:dyDescent="0.25">
      <c r="A10" s="101"/>
      <c r="B10" s="102"/>
      <c r="C10" s="102"/>
      <c r="D10" s="103"/>
      <c r="E10" s="92" t="s">
        <v>9</v>
      </c>
      <c r="F10" s="92"/>
      <c r="G10" s="92"/>
      <c r="H10" s="92"/>
      <c r="I10" s="92"/>
      <c r="J10" s="92"/>
      <c r="K10" s="92"/>
      <c r="L10" s="92"/>
      <c r="M10" s="92"/>
      <c r="N10" s="92"/>
    </row>
    <row r="11" spans="1:14" x14ac:dyDescent="0.25">
      <c r="A11" s="75" t="s">
        <v>12</v>
      </c>
      <c r="B11" s="75"/>
      <c r="C11" s="76"/>
      <c r="D11" s="26" t="s">
        <v>15</v>
      </c>
      <c r="E11" s="66">
        <v>1974</v>
      </c>
      <c r="F11" s="66">
        <v>322975</v>
      </c>
      <c r="G11" s="66">
        <v>6592</v>
      </c>
      <c r="H11" s="66">
        <v>49427</v>
      </c>
      <c r="I11" s="66">
        <v>7267</v>
      </c>
      <c r="J11" s="66">
        <v>1202</v>
      </c>
      <c r="K11" s="66">
        <v>3099</v>
      </c>
      <c r="L11" s="66">
        <v>391</v>
      </c>
      <c r="M11" s="66">
        <v>541</v>
      </c>
      <c r="N11" s="28">
        <f t="shared" ref="N11:N30" si="0">SUM(E11:M11)</f>
        <v>393468</v>
      </c>
    </row>
    <row r="12" spans="1:14" x14ac:dyDescent="0.25">
      <c r="A12" s="73" t="s">
        <v>13</v>
      </c>
      <c r="B12" s="73"/>
      <c r="C12" s="74"/>
      <c r="D12" s="29" t="s">
        <v>14</v>
      </c>
      <c r="E12" s="46">
        <v>137</v>
      </c>
      <c r="F12" s="46">
        <v>10974</v>
      </c>
      <c r="G12" s="46">
        <v>900</v>
      </c>
      <c r="H12" s="46">
        <v>1387</v>
      </c>
      <c r="I12" s="46">
        <v>271</v>
      </c>
      <c r="J12" s="46">
        <v>30</v>
      </c>
      <c r="K12" s="46">
        <v>182</v>
      </c>
      <c r="L12" s="46">
        <v>14</v>
      </c>
      <c r="M12" s="46">
        <v>42</v>
      </c>
      <c r="N12" s="31">
        <f t="shared" si="0"/>
        <v>13937</v>
      </c>
    </row>
    <row r="13" spans="1:14" x14ac:dyDescent="0.25">
      <c r="A13" s="75" t="s">
        <v>16</v>
      </c>
      <c r="B13" s="75"/>
      <c r="C13" s="76"/>
      <c r="D13" s="32" t="s">
        <v>15</v>
      </c>
      <c r="E13" s="66">
        <v>8789</v>
      </c>
      <c r="F13" s="66">
        <v>455301</v>
      </c>
      <c r="G13" s="66">
        <v>7221</v>
      </c>
      <c r="H13" s="66">
        <v>108499</v>
      </c>
      <c r="I13" s="66">
        <v>26689</v>
      </c>
      <c r="J13" s="66">
        <v>5755</v>
      </c>
      <c r="K13" s="66">
        <v>10505</v>
      </c>
      <c r="L13" s="66">
        <v>1126</v>
      </c>
      <c r="M13" s="66">
        <v>1417</v>
      </c>
      <c r="N13" s="28">
        <f t="shared" si="0"/>
        <v>625302</v>
      </c>
    </row>
    <row r="14" spans="1:14" x14ac:dyDescent="0.25">
      <c r="A14" s="73" t="s">
        <v>30</v>
      </c>
      <c r="B14" s="73"/>
      <c r="C14" s="74"/>
      <c r="D14" s="29" t="s">
        <v>14</v>
      </c>
      <c r="E14" s="46">
        <v>652</v>
      </c>
      <c r="F14" s="46">
        <v>29076</v>
      </c>
      <c r="G14" s="46">
        <v>3075</v>
      </c>
      <c r="H14" s="46">
        <v>8220</v>
      </c>
      <c r="I14" s="46">
        <v>2930</v>
      </c>
      <c r="J14" s="46">
        <v>505</v>
      </c>
      <c r="K14" s="46">
        <v>1436</v>
      </c>
      <c r="L14" s="46">
        <v>86</v>
      </c>
      <c r="M14" s="46">
        <v>148</v>
      </c>
      <c r="N14" s="31">
        <f t="shared" si="0"/>
        <v>46128</v>
      </c>
    </row>
    <row r="15" spans="1:14" x14ac:dyDescent="0.25">
      <c r="A15" s="75" t="s">
        <v>17</v>
      </c>
      <c r="B15" s="75"/>
      <c r="C15" s="76"/>
      <c r="D15" s="32" t="s">
        <v>15</v>
      </c>
      <c r="E15" s="66">
        <v>66</v>
      </c>
      <c r="F15" s="66">
        <v>4325</v>
      </c>
      <c r="G15" s="66">
        <v>209</v>
      </c>
      <c r="H15" s="66">
        <v>984</v>
      </c>
      <c r="I15" s="66">
        <v>81</v>
      </c>
      <c r="J15" s="66">
        <v>36</v>
      </c>
      <c r="K15" s="66">
        <v>0</v>
      </c>
      <c r="L15" s="66">
        <v>3</v>
      </c>
      <c r="M15" s="66">
        <v>2</v>
      </c>
      <c r="N15" s="28">
        <f t="shared" si="0"/>
        <v>5706</v>
      </c>
    </row>
    <row r="16" spans="1:14" x14ac:dyDescent="0.25">
      <c r="A16" s="73" t="s">
        <v>24</v>
      </c>
      <c r="B16" s="73"/>
      <c r="C16" s="74"/>
      <c r="D16" s="29" t="s">
        <v>14</v>
      </c>
      <c r="E16" s="46">
        <v>119</v>
      </c>
      <c r="F16" s="46">
        <v>13239</v>
      </c>
      <c r="G16" s="46">
        <v>875</v>
      </c>
      <c r="H16" s="46">
        <v>2377</v>
      </c>
      <c r="I16" s="46">
        <v>87</v>
      </c>
      <c r="J16" s="46">
        <v>185</v>
      </c>
      <c r="K16" s="46">
        <v>0</v>
      </c>
      <c r="L16" s="46">
        <v>0</v>
      </c>
      <c r="M16" s="46">
        <v>3</v>
      </c>
      <c r="N16" s="31">
        <f t="shared" si="0"/>
        <v>16885</v>
      </c>
    </row>
    <row r="17" spans="1:14" x14ac:dyDescent="0.25">
      <c r="A17" s="75" t="s">
        <v>18</v>
      </c>
      <c r="B17" s="75"/>
      <c r="C17" s="76"/>
      <c r="D17" s="32" t="s">
        <v>15</v>
      </c>
      <c r="E17" s="66">
        <v>7713</v>
      </c>
      <c r="F17" s="66">
        <v>643020</v>
      </c>
      <c r="G17" s="66">
        <v>9525</v>
      </c>
      <c r="H17" s="66">
        <v>149769</v>
      </c>
      <c r="I17" s="66">
        <v>27837</v>
      </c>
      <c r="J17" s="66">
        <v>5695</v>
      </c>
      <c r="K17" s="66">
        <v>16110</v>
      </c>
      <c r="L17" s="66">
        <v>812</v>
      </c>
      <c r="M17" s="66">
        <v>1128</v>
      </c>
      <c r="N17" s="28">
        <f t="shared" si="0"/>
        <v>861609</v>
      </c>
    </row>
    <row r="18" spans="1:14" x14ac:dyDescent="0.25">
      <c r="A18" s="73" t="s">
        <v>25</v>
      </c>
      <c r="B18" s="73"/>
      <c r="C18" s="74"/>
      <c r="D18" s="29" t="s">
        <v>14</v>
      </c>
      <c r="E18" s="46">
        <v>1853</v>
      </c>
      <c r="F18" s="46">
        <v>140875</v>
      </c>
      <c r="G18" s="46">
        <v>12703</v>
      </c>
      <c r="H18" s="46">
        <v>29401</v>
      </c>
      <c r="I18" s="46">
        <v>4762</v>
      </c>
      <c r="J18" s="46">
        <v>554</v>
      </c>
      <c r="K18" s="46">
        <v>2908</v>
      </c>
      <c r="L18" s="46">
        <v>255</v>
      </c>
      <c r="M18" s="46">
        <v>340</v>
      </c>
      <c r="N18" s="31">
        <f t="shared" si="0"/>
        <v>193651</v>
      </c>
    </row>
    <row r="19" spans="1:14" x14ac:dyDescent="0.25">
      <c r="A19" s="75" t="s">
        <v>19</v>
      </c>
      <c r="B19" s="75"/>
      <c r="C19" s="76"/>
      <c r="D19" s="32" t="s">
        <v>15</v>
      </c>
      <c r="E19" s="66">
        <v>1176</v>
      </c>
      <c r="F19" s="66">
        <v>12696</v>
      </c>
      <c r="G19" s="66">
        <v>2</v>
      </c>
      <c r="H19" s="66">
        <v>5315</v>
      </c>
      <c r="I19" s="66">
        <v>16809</v>
      </c>
      <c r="J19" s="66">
        <v>8281</v>
      </c>
      <c r="K19" s="66">
        <v>0</v>
      </c>
      <c r="L19" s="66">
        <v>0</v>
      </c>
      <c r="M19" s="66">
        <v>1</v>
      </c>
      <c r="N19" s="28">
        <f t="shared" si="0"/>
        <v>44280</v>
      </c>
    </row>
    <row r="20" spans="1:14" x14ac:dyDescent="0.25">
      <c r="A20" s="73" t="s">
        <v>26</v>
      </c>
      <c r="B20" s="73"/>
      <c r="C20" s="74"/>
      <c r="D20" s="29" t="s">
        <v>14</v>
      </c>
      <c r="E20" s="46">
        <v>3967</v>
      </c>
      <c r="F20" s="46">
        <v>171706</v>
      </c>
      <c r="G20" s="46">
        <v>5318</v>
      </c>
      <c r="H20" s="46">
        <v>28346</v>
      </c>
      <c r="I20" s="46">
        <v>2793</v>
      </c>
      <c r="J20" s="46">
        <v>693</v>
      </c>
      <c r="K20" s="46">
        <v>0</v>
      </c>
      <c r="L20" s="46">
        <v>0</v>
      </c>
      <c r="M20" s="46">
        <v>1</v>
      </c>
      <c r="N20" s="31">
        <f t="shared" si="0"/>
        <v>212824</v>
      </c>
    </row>
    <row r="21" spans="1:14" x14ac:dyDescent="0.25">
      <c r="A21" s="75" t="s">
        <v>20</v>
      </c>
      <c r="B21" s="75"/>
      <c r="C21" s="76"/>
      <c r="D21" s="32" t="s">
        <v>15</v>
      </c>
      <c r="E21" s="66">
        <v>1579</v>
      </c>
      <c r="F21" s="66">
        <v>105317</v>
      </c>
      <c r="G21" s="66">
        <v>643</v>
      </c>
      <c r="H21" s="66">
        <v>27052</v>
      </c>
      <c r="I21" s="66">
        <v>9812</v>
      </c>
      <c r="J21" s="66">
        <v>1974</v>
      </c>
      <c r="K21" s="66">
        <v>9540</v>
      </c>
      <c r="L21" s="66">
        <v>8</v>
      </c>
      <c r="M21" s="66">
        <v>49</v>
      </c>
      <c r="N21" s="28">
        <f t="shared" si="0"/>
        <v>155974</v>
      </c>
    </row>
    <row r="22" spans="1:14" x14ac:dyDescent="0.25">
      <c r="A22" s="73" t="s">
        <v>27</v>
      </c>
      <c r="B22" s="73"/>
      <c r="C22" s="74"/>
      <c r="D22" s="29" t="s">
        <v>14</v>
      </c>
      <c r="E22" s="46">
        <v>314</v>
      </c>
      <c r="F22" s="46">
        <v>30130</v>
      </c>
      <c r="G22" s="46">
        <v>2022</v>
      </c>
      <c r="H22" s="46">
        <v>8082</v>
      </c>
      <c r="I22" s="46">
        <v>5242</v>
      </c>
      <c r="J22" s="46">
        <v>582</v>
      </c>
      <c r="K22" s="46">
        <v>4625</v>
      </c>
      <c r="L22" s="46">
        <v>10</v>
      </c>
      <c r="M22" s="46">
        <v>43</v>
      </c>
      <c r="N22" s="31">
        <f t="shared" si="0"/>
        <v>51050</v>
      </c>
    </row>
    <row r="23" spans="1:14" x14ac:dyDescent="0.25">
      <c r="A23" s="93" t="s">
        <v>33</v>
      </c>
      <c r="B23" s="93"/>
      <c r="C23" s="94"/>
      <c r="D23" s="32" t="s">
        <v>15</v>
      </c>
      <c r="E23" s="66">
        <v>170</v>
      </c>
      <c r="F23" s="66">
        <v>26431</v>
      </c>
      <c r="G23" s="66">
        <v>185</v>
      </c>
      <c r="H23" s="66">
        <v>6622</v>
      </c>
      <c r="I23" s="66">
        <v>1744</v>
      </c>
      <c r="J23" s="66">
        <v>836</v>
      </c>
      <c r="K23" s="66">
        <v>1</v>
      </c>
      <c r="L23" s="66">
        <v>139</v>
      </c>
      <c r="M23" s="66">
        <v>124</v>
      </c>
      <c r="N23" s="28">
        <f t="shared" si="0"/>
        <v>36252</v>
      </c>
    </row>
    <row r="24" spans="1:14" x14ac:dyDescent="0.25">
      <c r="A24" s="73" t="s">
        <v>28</v>
      </c>
      <c r="B24" s="73"/>
      <c r="C24" s="74"/>
      <c r="D24" s="29" t="s">
        <v>14</v>
      </c>
      <c r="E24" s="46">
        <v>149</v>
      </c>
      <c r="F24" s="46">
        <v>15280</v>
      </c>
      <c r="G24" s="46">
        <v>245</v>
      </c>
      <c r="H24" s="46">
        <v>2474</v>
      </c>
      <c r="I24" s="46">
        <v>611</v>
      </c>
      <c r="J24" s="46">
        <v>78</v>
      </c>
      <c r="K24" s="46">
        <v>3</v>
      </c>
      <c r="L24" s="46">
        <v>9</v>
      </c>
      <c r="M24" s="46">
        <v>44</v>
      </c>
      <c r="N24" s="31">
        <f t="shared" si="0"/>
        <v>18893</v>
      </c>
    </row>
    <row r="25" spans="1:14" x14ac:dyDescent="0.25">
      <c r="A25" s="75" t="s">
        <v>21</v>
      </c>
      <c r="B25" s="75"/>
      <c r="C25" s="76"/>
      <c r="D25" s="32" t="s">
        <v>15</v>
      </c>
      <c r="E25" s="66">
        <v>1066</v>
      </c>
      <c r="F25" s="66">
        <v>28409</v>
      </c>
      <c r="G25" s="66">
        <v>1869</v>
      </c>
      <c r="H25" s="66">
        <v>5757</v>
      </c>
      <c r="I25" s="66">
        <v>646</v>
      </c>
      <c r="J25" s="66">
        <v>138</v>
      </c>
      <c r="K25" s="66">
        <v>751</v>
      </c>
      <c r="L25" s="66">
        <v>209</v>
      </c>
      <c r="M25" s="66">
        <v>286</v>
      </c>
      <c r="N25" s="28">
        <f t="shared" si="0"/>
        <v>39131</v>
      </c>
    </row>
    <row r="26" spans="1:14" x14ac:dyDescent="0.25">
      <c r="A26" s="73" t="s">
        <v>29</v>
      </c>
      <c r="B26" s="73"/>
      <c r="C26" s="74"/>
      <c r="D26" s="29" t="s">
        <v>14</v>
      </c>
      <c r="E26" s="46">
        <v>1970</v>
      </c>
      <c r="F26" s="46">
        <v>110584</v>
      </c>
      <c r="G26" s="46">
        <v>2950</v>
      </c>
      <c r="H26" s="46">
        <v>12710</v>
      </c>
      <c r="I26" s="46">
        <v>2154</v>
      </c>
      <c r="J26" s="46">
        <v>499</v>
      </c>
      <c r="K26" s="46">
        <v>1647</v>
      </c>
      <c r="L26" s="46">
        <v>5</v>
      </c>
      <c r="M26" s="46">
        <v>54</v>
      </c>
      <c r="N26" s="31">
        <f t="shared" si="0"/>
        <v>132573</v>
      </c>
    </row>
    <row r="27" spans="1:14" x14ac:dyDescent="0.25">
      <c r="A27" s="75" t="s">
        <v>22</v>
      </c>
      <c r="B27" s="75"/>
      <c r="C27" s="76"/>
      <c r="D27" s="32" t="s">
        <v>15</v>
      </c>
      <c r="E27" s="66">
        <v>2506</v>
      </c>
      <c r="F27" s="66">
        <v>471661</v>
      </c>
      <c r="G27" s="66">
        <v>2338</v>
      </c>
      <c r="H27" s="66">
        <v>107418</v>
      </c>
      <c r="I27" s="66">
        <v>20204</v>
      </c>
      <c r="J27" s="66">
        <v>3640</v>
      </c>
      <c r="K27" s="66">
        <v>0</v>
      </c>
      <c r="L27" s="66">
        <v>243</v>
      </c>
      <c r="M27" s="66">
        <v>453</v>
      </c>
      <c r="N27" s="28">
        <f t="shared" si="0"/>
        <v>608463</v>
      </c>
    </row>
    <row r="28" spans="1:14" x14ac:dyDescent="0.25">
      <c r="A28" s="73" t="s">
        <v>31</v>
      </c>
      <c r="B28" s="73"/>
      <c r="C28" s="74"/>
      <c r="D28" s="29" t="s">
        <v>14</v>
      </c>
      <c r="E28" s="46">
        <v>293</v>
      </c>
      <c r="F28" s="46">
        <v>13465</v>
      </c>
      <c r="G28" s="46">
        <v>664</v>
      </c>
      <c r="H28" s="46">
        <v>2862</v>
      </c>
      <c r="I28" s="46">
        <v>263</v>
      </c>
      <c r="J28" s="46">
        <v>59</v>
      </c>
      <c r="K28" s="46">
        <v>0</v>
      </c>
      <c r="L28" s="46">
        <v>8</v>
      </c>
      <c r="M28" s="46">
        <v>16</v>
      </c>
      <c r="N28" s="31">
        <f t="shared" si="0"/>
        <v>17630</v>
      </c>
    </row>
    <row r="29" spans="1:14" x14ac:dyDescent="0.25">
      <c r="A29" s="75" t="s">
        <v>23</v>
      </c>
      <c r="B29" s="75"/>
      <c r="C29" s="76"/>
      <c r="D29" s="32" t="s">
        <v>15</v>
      </c>
      <c r="E29" s="66">
        <v>22</v>
      </c>
      <c r="F29" s="66">
        <v>8</v>
      </c>
      <c r="G29" s="66">
        <v>192</v>
      </c>
      <c r="H29" s="66">
        <v>0</v>
      </c>
      <c r="I29" s="66">
        <v>0</v>
      </c>
      <c r="J29" s="66">
        <v>493</v>
      </c>
      <c r="K29" s="66">
        <v>0</v>
      </c>
      <c r="L29" s="66">
        <v>0</v>
      </c>
      <c r="M29" s="66">
        <v>0</v>
      </c>
      <c r="N29" s="28">
        <f t="shared" si="0"/>
        <v>715</v>
      </c>
    </row>
    <row r="30" spans="1:14" x14ac:dyDescent="0.25">
      <c r="A30" s="73" t="s">
        <v>32</v>
      </c>
      <c r="B30" s="73"/>
      <c r="C30" s="74"/>
      <c r="D30" s="29" t="s">
        <v>14</v>
      </c>
      <c r="E30" s="46">
        <v>96</v>
      </c>
      <c r="F30" s="46">
        <v>6487</v>
      </c>
      <c r="G30" s="46">
        <v>2558</v>
      </c>
      <c r="H30" s="46">
        <v>1815</v>
      </c>
      <c r="I30" s="46">
        <v>1953</v>
      </c>
      <c r="J30" s="46">
        <v>544</v>
      </c>
      <c r="K30" s="46">
        <v>132</v>
      </c>
      <c r="L30" s="46">
        <v>7</v>
      </c>
      <c r="M30" s="46">
        <v>12</v>
      </c>
      <c r="N30" s="31">
        <f t="shared" si="0"/>
        <v>13604</v>
      </c>
    </row>
    <row r="31" spans="1:14" x14ac:dyDescent="0.25">
      <c r="A31" s="79" t="s">
        <v>34</v>
      </c>
      <c r="B31" s="79"/>
      <c r="C31" s="80"/>
      <c r="D31" s="33" t="s">
        <v>15</v>
      </c>
      <c r="E31" s="28">
        <f t="shared" ref="E31:N31" si="1">E11+E13+E15+E17+E19+E21+E23+E25+E27+E29</f>
        <v>25061</v>
      </c>
      <c r="F31" s="28">
        <f t="shared" si="1"/>
        <v>2070143</v>
      </c>
      <c r="G31" s="28">
        <f t="shared" si="1"/>
        <v>28776</v>
      </c>
      <c r="H31" s="28">
        <f t="shared" si="1"/>
        <v>460843</v>
      </c>
      <c r="I31" s="28">
        <f t="shared" si="1"/>
        <v>111089</v>
      </c>
      <c r="J31" s="28">
        <f t="shared" si="1"/>
        <v>28050</v>
      </c>
      <c r="K31" s="28">
        <f t="shared" si="1"/>
        <v>40006</v>
      </c>
      <c r="L31" s="28">
        <f t="shared" si="1"/>
        <v>2931</v>
      </c>
      <c r="M31" s="28">
        <f t="shared" si="1"/>
        <v>4001</v>
      </c>
      <c r="N31" s="28">
        <f t="shared" si="1"/>
        <v>2770900</v>
      </c>
    </row>
    <row r="32" spans="1:14" x14ac:dyDescent="0.25">
      <c r="A32" s="79"/>
      <c r="B32" s="79"/>
      <c r="C32" s="80"/>
      <c r="D32" s="34" t="s">
        <v>14</v>
      </c>
      <c r="E32" s="31">
        <f t="shared" ref="E32:N32" si="2">E12+E14+E16+E18+E20+E22+E24+E26+E28+E30</f>
        <v>9550</v>
      </c>
      <c r="F32" s="31">
        <f t="shared" si="2"/>
        <v>541816</v>
      </c>
      <c r="G32" s="31">
        <f t="shared" si="2"/>
        <v>31310</v>
      </c>
      <c r="H32" s="31">
        <f t="shared" si="2"/>
        <v>97674</v>
      </c>
      <c r="I32" s="31">
        <f t="shared" si="2"/>
        <v>21066</v>
      </c>
      <c r="J32" s="31">
        <f t="shared" si="2"/>
        <v>3729</v>
      </c>
      <c r="K32" s="31">
        <f t="shared" si="2"/>
        <v>10933</v>
      </c>
      <c r="L32" s="31">
        <f t="shared" si="2"/>
        <v>394</v>
      </c>
      <c r="M32" s="31">
        <f t="shared" si="2"/>
        <v>703</v>
      </c>
      <c r="N32" s="31">
        <f t="shared" si="2"/>
        <v>717175</v>
      </c>
    </row>
    <row r="33" spans="1:14" x14ac:dyDescent="0.25">
      <c r="A33" s="83" t="s">
        <v>40</v>
      </c>
      <c r="B33" s="81" t="s">
        <v>38</v>
      </c>
      <c r="C33" s="86" t="s">
        <v>35</v>
      </c>
      <c r="D33" s="87"/>
      <c r="E33" s="65">
        <v>27607</v>
      </c>
      <c r="F33" s="65">
        <v>1681219</v>
      </c>
      <c r="G33" s="65">
        <v>101726</v>
      </c>
      <c r="H33" s="65">
        <v>160513</v>
      </c>
      <c r="I33" s="65">
        <v>33632</v>
      </c>
      <c r="J33" s="65">
        <v>10733</v>
      </c>
      <c r="K33" s="65">
        <v>21956</v>
      </c>
      <c r="L33" s="65">
        <v>2021</v>
      </c>
      <c r="M33" s="65">
        <v>2594</v>
      </c>
      <c r="N33" s="35">
        <f>SUM(E33:M33)</f>
        <v>2042001</v>
      </c>
    </row>
    <row r="34" spans="1:14" x14ac:dyDescent="0.25">
      <c r="A34" s="84"/>
      <c r="B34" s="82"/>
      <c r="C34" s="88" t="s">
        <v>36</v>
      </c>
      <c r="D34" s="89"/>
      <c r="E34" s="57">
        <v>5091</v>
      </c>
      <c r="F34" s="57">
        <v>320773</v>
      </c>
      <c r="G34" s="57">
        <v>18484</v>
      </c>
      <c r="H34" s="57">
        <v>46921</v>
      </c>
      <c r="I34" s="57">
        <v>9184</v>
      </c>
      <c r="J34" s="57">
        <v>1903</v>
      </c>
      <c r="K34" s="57">
        <v>4733</v>
      </c>
      <c r="L34" s="57">
        <v>244</v>
      </c>
      <c r="M34" s="57">
        <v>377</v>
      </c>
      <c r="N34" s="36">
        <f>SUM(E34:M34)</f>
        <v>407710</v>
      </c>
    </row>
    <row r="35" spans="1:14" x14ac:dyDescent="0.25">
      <c r="A35" s="84"/>
      <c r="B35" s="82"/>
      <c r="C35" s="77" t="s">
        <v>37</v>
      </c>
      <c r="D35" s="78"/>
      <c r="E35" s="37">
        <f>E34/(E33+E34)</f>
        <v>0.1556975961832528</v>
      </c>
      <c r="F35" s="37">
        <f>F34/(F33+F34)</f>
        <v>0.16022691399366232</v>
      </c>
      <c r="G35" s="37">
        <f t="shared" ref="G35:N35" si="3">G34/(G33+G34)</f>
        <v>0.15376424590300308</v>
      </c>
      <c r="H35" s="37">
        <f t="shared" si="3"/>
        <v>0.22619724828138107</v>
      </c>
      <c r="I35" s="37">
        <f t="shared" si="3"/>
        <v>0.21449925261584454</v>
      </c>
      <c r="J35" s="37">
        <f t="shared" si="3"/>
        <v>0.1506014561570117</v>
      </c>
      <c r="K35" s="37">
        <f t="shared" si="3"/>
        <v>0.17733897860541797</v>
      </c>
      <c r="L35" s="37">
        <f t="shared" si="3"/>
        <v>0.10772626931567329</v>
      </c>
      <c r="M35" s="37">
        <f t="shared" si="3"/>
        <v>0.12689330191854595</v>
      </c>
      <c r="N35" s="37">
        <f t="shared" si="3"/>
        <v>0.16643187706631518</v>
      </c>
    </row>
    <row r="36" spans="1:14" x14ac:dyDescent="0.25">
      <c r="A36" s="84"/>
      <c r="B36" s="81" t="s">
        <v>39</v>
      </c>
      <c r="C36" s="86" t="s">
        <v>35</v>
      </c>
      <c r="D36" s="87"/>
      <c r="E36" s="58">
        <v>5015</v>
      </c>
      <c r="F36" s="58">
        <v>310453</v>
      </c>
      <c r="G36" s="58">
        <v>17276</v>
      </c>
      <c r="H36" s="58">
        <v>45178</v>
      </c>
      <c r="I36" s="58">
        <v>8890</v>
      </c>
      <c r="J36" s="58">
        <v>1879</v>
      </c>
      <c r="K36" s="58">
        <v>4383</v>
      </c>
      <c r="L36" s="58">
        <v>240</v>
      </c>
      <c r="M36" s="58">
        <v>361</v>
      </c>
      <c r="N36" s="38">
        <f>SUM(E36:M36)</f>
        <v>393675</v>
      </c>
    </row>
    <row r="37" spans="1:14" x14ac:dyDescent="0.25">
      <c r="A37" s="84"/>
      <c r="B37" s="82"/>
      <c r="C37" s="88" t="s">
        <v>36</v>
      </c>
      <c r="D37" s="89"/>
      <c r="E37" s="57">
        <v>247</v>
      </c>
      <c r="F37" s="57">
        <v>18736</v>
      </c>
      <c r="G37" s="57">
        <v>838</v>
      </c>
      <c r="H37" s="57">
        <v>3018</v>
      </c>
      <c r="I37" s="57">
        <v>941</v>
      </c>
      <c r="J37" s="57">
        <v>112</v>
      </c>
      <c r="K37" s="57">
        <v>693</v>
      </c>
      <c r="L37" s="57">
        <v>1</v>
      </c>
      <c r="M37" s="57">
        <v>10</v>
      </c>
      <c r="N37" s="36">
        <f>SUM(E37:M37)</f>
        <v>24596</v>
      </c>
    </row>
    <row r="38" spans="1:14" ht="15" customHeight="1" x14ac:dyDescent="0.25">
      <c r="A38" s="85"/>
      <c r="B38" s="82"/>
      <c r="C38" s="77" t="s">
        <v>37</v>
      </c>
      <c r="D38" s="78"/>
      <c r="E38" s="37">
        <f t="shared" ref="E38:N38" si="4">E37/(E37+E36)</f>
        <v>4.6940326871911818E-2</v>
      </c>
      <c r="F38" s="37">
        <f t="shared" si="4"/>
        <v>5.6915632053318913E-2</v>
      </c>
      <c r="G38" s="37">
        <f t="shared" si="4"/>
        <v>4.6262559346361927E-2</v>
      </c>
      <c r="H38" s="37">
        <f t="shared" si="4"/>
        <v>6.2619304506598056E-2</v>
      </c>
      <c r="I38" s="37">
        <f t="shared" si="4"/>
        <v>9.5717627911707862E-2</v>
      </c>
      <c r="J38" s="37">
        <f t="shared" si="4"/>
        <v>5.6253139126067303E-2</v>
      </c>
      <c r="K38" s="37">
        <f t="shared" si="4"/>
        <v>0.13652482269503546</v>
      </c>
      <c r="L38" s="37">
        <f t="shared" si="4"/>
        <v>4.1493775933609959E-3</v>
      </c>
      <c r="M38" s="37">
        <f t="shared" si="4"/>
        <v>2.6954177897574125E-2</v>
      </c>
      <c r="N38" s="37">
        <f t="shared" si="4"/>
        <v>5.8803981150976278E-2</v>
      </c>
    </row>
  </sheetData>
  <customSheetViews>
    <customSheetView guid="{63A9D80A-8E4A-4F33-B584-5ACED899AD49}" showPageBreaks="1" showGridLines="0" fitToPage="1" view="pageLayout" showRuler="0" topLeftCell="A4">
      <selection activeCell="I7" sqref="I7"/>
      <pageMargins left="0.70866141732283472" right="0" top="1.1811023622047245" bottom="0.74803149606299213" header="3.937007874015748E-2" footer="0.31496062992125984"/>
      <pageSetup paperSize="9" scale="80" orientation="landscape" r:id="rId1"/>
      <headerFooter differentFirst="1"/>
    </customSheetView>
  </customSheetViews>
  <mergeCells count="34">
    <mergeCell ref="A18:C18"/>
    <mergeCell ref="I1:N6"/>
    <mergeCell ref="A8:D10"/>
    <mergeCell ref="E8:N8"/>
    <mergeCell ref="E10:N10"/>
    <mergeCell ref="A11:C11"/>
    <mergeCell ref="A12:C12"/>
    <mergeCell ref="A13:C13"/>
    <mergeCell ref="A14:C14"/>
    <mergeCell ref="A15:C15"/>
    <mergeCell ref="A16:C16"/>
    <mergeCell ref="A17:C17"/>
    <mergeCell ref="A30:C30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9:C29"/>
    <mergeCell ref="A28:C28"/>
    <mergeCell ref="A31:C32"/>
    <mergeCell ref="A33:A38"/>
    <mergeCell ref="B33:B35"/>
    <mergeCell ref="C33:D33"/>
    <mergeCell ref="C34:D34"/>
    <mergeCell ref="C35:D35"/>
    <mergeCell ref="B36:B38"/>
    <mergeCell ref="C36:D36"/>
    <mergeCell ref="C37:D37"/>
    <mergeCell ref="C38:D38"/>
  </mergeCells>
  <printOptions gridLines="1"/>
  <pageMargins left="0.70866141732283472" right="0" top="1.1811023622047245" bottom="0.74803149606299213" header="3.937007874015748E-2" footer="0.31496062992125984"/>
  <pageSetup paperSize="9" scale="81" orientation="landscape" r:id="rId2"/>
  <headerFooter differentFirst="1">
    <oddHeader>&amp;R&amp;G</oddHeader>
  </headerFooter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autoPageBreaks="0" fitToPage="1"/>
  </sheetPr>
  <dimension ref="A1:N38"/>
  <sheetViews>
    <sheetView showGridLines="0" showRuler="0" zoomScale="90" zoomScaleNormal="90" workbookViewId="0">
      <selection activeCell="C45" sqref="C45"/>
    </sheetView>
  </sheetViews>
  <sheetFormatPr baseColWidth="10" defaultColWidth="11.42578125" defaultRowHeight="15" x14ac:dyDescent="0.25"/>
  <cols>
    <col min="1" max="2" width="11.42578125" style="25"/>
    <col min="3" max="3" width="12.42578125" style="25" customWidth="1"/>
    <col min="4" max="4" width="3.5703125" style="25" bestFit="1" customWidth="1"/>
    <col min="5" max="5" width="11.42578125" style="25"/>
    <col min="6" max="6" width="13.140625" style="25" customWidth="1"/>
    <col min="7" max="13" width="11.42578125" style="25"/>
    <col min="14" max="14" width="14.140625" style="25" customWidth="1"/>
    <col min="15" max="16384" width="11.42578125" style="25"/>
  </cols>
  <sheetData>
    <row r="1" spans="1:14" x14ac:dyDescent="0.25">
      <c r="I1" s="90" t="s">
        <v>87</v>
      </c>
      <c r="J1" s="91"/>
      <c r="K1" s="91"/>
      <c r="L1" s="91"/>
      <c r="M1" s="91"/>
      <c r="N1" s="91"/>
    </row>
    <row r="2" spans="1:14" x14ac:dyDescent="0.25">
      <c r="I2" s="91"/>
      <c r="J2" s="91"/>
      <c r="K2" s="91"/>
      <c r="L2" s="91"/>
      <c r="M2" s="91"/>
      <c r="N2" s="91"/>
    </row>
    <row r="3" spans="1:14" x14ac:dyDescent="0.25">
      <c r="I3" s="91"/>
      <c r="J3" s="91"/>
      <c r="K3" s="91"/>
      <c r="L3" s="91"/>
      <c r="M3" s="91"/>
      <c r="N3" s="91"/>
    </row>
    <row r="4" spans="1:14" x14ac:dyDescent="0.25">
      <c r="I4" s="91"/>
      <c r="J4" s="91"/>
      <c r="K4" s="91"/>
      <c r="L4" s="91"/>
      <c r="M4" s="91"/>
      <c r="N4" s="91"/>
    </row>
    <row r="5" spans="1:14" x14ac:dyDescent="0.25">
      <c r="I5" s="91"/>
      <c r="J5" s="91"/>
      <c r="K5" s="91"/>
      <c r="L5" s="91"/>
      <c r="M5" s="91"/>
      <c r="N5" s="91"/>
    </row>
    <row r="6" spans="1:14" x14ac:dyDescent="0.25">
      <c r="I6" s="91"/>
      <c r="J6" s="91"/>
      <c r="K6" s="91"/>
      <c r="L6" s="91"/>
      <c r="M6" s="91"/>
      <c r="N6" s="91"/>
    </row>
    <row r="8" spans="1:14" ht="15" customHeight="1" x14ac:dyDescent="0.25">
      <c r="A8" s="95" t="s">
        <v>41</v>
      </c>
      <c r="B8" s="96"/>
      <c r="C8" s="96"/>
      <c r="D8" s="97"/>
      <c r="E8" s="92" t="s">
        <v>0</v>
      </c>
      <c r="F8" s="92"/>
      <c r="G8" s="92"/>
      <c r="H8" s="92"/>
      <c r="I8" s="92"/>
      <c r="J8" s="92"/>
      <c r="K8" s="92"/>
      <c r="L8" s="92"/>
      <c r="M8" s="92"/>
      <c r="N8" s="92"/>
    </row>
    <row r="9" spans="1:14" ht="22.5" x14ac:dyDescent="0.25">
      <c r="A9" s="98"/>
      <c r="B9" s="99"/>
      <c r="C9" s="99"/>
      <c r="D9" s="100"/>
      <c r="E9" s="50" t="str">
        <f>+AND!E9</f>
        <v>M1 ambul. y taxis</v>
      </c>
      <c r="F9" s="50" t="str">
        <f>+AND!F9</f>
        <v>Resto M1</v>
      </c>
      <c r="G9" s="50" t="str">
        <f>+AND!G9</f>
        <v>L y Quads</v>
      </c>
      <c r="H9" s="50" t="str">
        <f>+AND!H9</f>
        <v>N1</v>
      </c>
      <c r="I9" s="50" t="str">
        <f>+AND!I9</f>
        <v>N2 y N3</v>
      </c>
      <c r="J9" s="50" t="str">
        <f>+AND!J9</f>
        <v>M2 y M3</v>
      </c>
      <c r="K9" s="50" t="str">
        <f>+AND!K9</f>
        <v>O</v>
      </c>
      <c r="L9" s="50" t="str">
        <f>+AND!L9</f>
        <v>T</v>
      </c>
      <c r="M9" s="50" t="str">
        <f>+AND!M9</f>
        <v>Resto</v>
      </c>
      <c r="N9" s="51" t="str">
        <f>+AND!N9</f>
        <v>TOTAL</v>
      </c>
    </row>
    <row r="10" spans="1:14" ht="15" customHeight="1" x14ac:dyDescent="0.25">
      <c r="A10" s="101"/>
      <c r="B10" s="102"/>
      <c r="C10" s="102"/>
      <c r="D10" s="103"/>
      <c r="E10" s="92" t="s">
        <v>9</v>
      </c>
      <c r="F10" s="92"/>
      <c r="G10" s="92"/>
      <c r="H10" s="92"/>
      <c r="I10" s="92"/>
      <c r="J10" s="92"/>
      <c r="K10" s="92"/>
      <c r="L10" s="92"/>
      <c r="M10" s="92"/>
      <c r="N10" s="92"/>
    </row>
    <row r="11" spans="1:14" x14ac:dyDescent="0.25">
      <c r="A11" s="75" t="s">
        <v>12</v>
      </c>
      <c r="B11" s="75"/>
      <c r="C11" s="76"/>
      <c r="D11" s="26" t="s">
        <v>15</v>
      </c>
      <c r="E11" s="45">
        <v>46</v>
      </c>
      <c r="F11" s="45">
        <v>6750</v>
      </c>
      <c r="G11" s="45">
        <v>278</v>
      </c>
      <c r="H11" s="45">
        <v>713</v>
      </c>
      <c r="I11" s="45">
        <v>82</v>
      </c>
      <c r="J11" s="45">
        <v>3</v>
      </c>
      <c r="K11" s="45">
        <v>0</v>
      </c>
      <c r="L11" s="45">
        <v>0</v>
      </c>
      <c r="M11" s="45">
        <v>7</v>
      </c>
      <c r="N11" s="28">
        <f>SUM(E11:M11)</f>
        <v>7879</v>
      </c>
    </row>
    <row r="12" spans="1:14" x14ac:dyDescent="0.25">
      <c r="A12" s="73" t="s">
        <v>13</v>
      </c>
      <c r="B12" s="73"/>
      <c r="C12" s="74"/>
      <c r="D12" s="29" t="s">
        <v>14</v>
      </c>
      <c r="E12" s="46">
        <v>22</v>
      </c>
      <c r="F12" s="46">
        <v>899</v>
      </c>
      <c r="G12" s="46">
        <v>59</v>
      </c>
      <c r="H12" s="46">
        <v>113</v>
      </c>
      <c r="I12" s="46">
        <v>21</v>
      </c>
      <c r="J12" s="46">
        <v>0</v>
      </c>
      <c r="K12" s="46">
        <v>0</v>
      </c>
      <c r="L12" s="46">
        <v>0</v>
      </c>
      <c r="M12" s="46">
        <v>5</v>
      </c>
      <c r="N12" s="31">
        <f t="shared" ref="N12:N30" si="0">SUM(E12:M12)</f>
        <v>1119</v>
      </c>
    </row>
    <row r="13" spans="1:14" x14ac:dyDescent="0.25">
      <c r="A13" s="75" t="s">
        <v>16</v>
      </c>
      <c r="B13" s="75"/>
      <c r="C13" s="76"/>
      <c r="D13" s="32" t="s">
        <v>15</v>
      </c>
      <c r="E13" s="45">
        <v>212</v>
      </c>
      <c r="F13" s="45">
        <v>10337</v>
      </c>
      <c r="G13" s="45">
        <v>272</v>
      </c>
      <c r="H13" s="45">
        <v>1559</v>
      </c>
      <c r="I13" s="45">
        <v>301</v>
      </c>
      <c r="J13" s="45">
        <v>17</v>
      </c>
      <c r="K13" s="45">
        <v>1</v>
      </c>
      <c r="L13" s="45">
        <v>1</v>
      </c>
      <c r="M13" s="45">
        <v>23</v>
      </c>
      <c r="N13" s="28">
        <f t="shared" si="0"/>
        <v>12723</v>
      </c>
    </row>
    <row r="14" spans="1:14" x14ac:dyDescent="0.25">
      <c r="A14" s="73" t="s">
        <v>30</v>
      </c>
      <c r="B14" s="73"/>
      <c r="C14" s="74"/>
      <c r="D14" s="29" t="s">
        <v>14</v>
      </c>
      <c r="E14" s="46">
        <v>127</v>
      </c>
      <c r="F14" s="46">
        <v>1500</v>
      </c>
      <c r="G14" s="46">
        <v>103</v>
      </c>
      <c r="H14" s="46">
        <v>401</v>
      </c>
      <c r="I14" s="46">
        <v>265</v>
      </c>
      <c r="J14" s="46">
        <v>19</v>
      </c>
      <c r="K14" s="46">
        <v>2</v>
      </c>
      <c r="L14" s="46">
        <v>1</v>
      </c>
      <c r="M14" s="46">
        <v>18</v>
      </c>
      <c r="N14" s="31">
        <f t="shared" si="0"/>
        <v>2436</v>
      </c>
    </row>
    <row r="15" spans="1:14" x14ac:dyDescent="0.25">
      <c r="A15" s="75" t="s">
        <v>17</v>
      </c>
      <c r="B15" s="75"/>
      <c r="C15" s="76"/>
      <c r="D15" s="32" t="s">
        <v>15</v>
      </c>
      <c r="E15" s="45">
        <v>0</v>
      </c>
      <c r="F15" s="45">
        <v>429</v>
      </c>
      <c r="G15" s="45">
        <v>0</v>
      </c>
      <c r="H15" s="45">
        <v>68</v>
      </c>
      <c r="I15" s="45">
        <v>3</v>
      </c>
      <c r="J15" s="45">
        <v>2</v>
      </c>
      <c r="K15" s="45">
        <v>0</v>
      </c>
      <c r="L15" s="45">
        <v>0</v>
      </c>
      <c r="M15" s="45">
        <v>0</v>
      </c>
      <c r="N15" s="28">
        <f t="shared" si="0"/>
        <v>502</v>
      </c>
    </row>
    <row r="16" spans="1:14" x14ac:dyDescent="0.25">
      <c r="A16" s="73" t="s">
        <v>24</v>
      </c>
      <c r="B16" s="73"/>
      <c r="C16" s="74"/>
      <c r="D16" s="29" t="s">
        <v>14</v>
      </c>
      <c r="E16" s="46">
        <v>0</v>
      </c>
      <c r="F16" s="46">
        <v>1518</v>
      </c>
      <c r="G16" s="46">
        <v>14</v>
      </c>
      <c r="H16" s="46">
        <v>273</v>
      </c>
      <c r="I16" s="46">
        <v>37</v>
      </c>
      <c r="J16" s="46">
        <v>0</v>
      </c>
      <c r="K16" s="46">
        <v>0</v>
      </c>
      <c r="L16" s="46">
        <v>0</v>
      </c>
      <c r="M16" s="46">
        <v>0</v>
      </c>
      <c r="N16" s="31">
        <f t="shared" si="0"/>
        <v>1842</v>
      </c>
    </row>
    <row r="17" spans="1:14" x14ac:dyDescent="0.25">
      <c r="A17" s="75" t="s">
        <v>18</v>
      </c>
      <c r="B17" s="75"/>
      <c r="C17" s="76"/>
      <c r="D17" s="32" t="s">
        <v>15</v>
      </c>
      <c r="E17" s="45">
        <v>141</v>
      </c>
      <c r="F17" s="45">
        <v>15322</v>
      </c>
      <c r="G17" s="45">
        <v>255</v>
      </c>
      <c r="H17" s="45">
        <v>2209</v>
      </c>
      <c r="I17" s="45">
        <v>218</v>
      </c>
      <c r="J17" s="45">
        <v>10</v>
      </c>
      <c r="K17" s="45">
        <v>0</v>
      </c>
      <c r="L17" s="45">
        <v>1</v>
      </c>
      <c r="M17" s="45">
        <v>15</v>
      </c>
      <c r="N17" s="28">
        <f t="shared" si="0"/>
        <v>18171</v>
      </c>
    </row>
    <row r="18" spans="1:14" x14ac:dyDescent="0.25">
      <c r="A18" s="73" t="s">
        <v>25</v>
      </c>
      <c r="B18" s="73"/>
      <c r="C18" s="74"/>
      <c r="D18" s="29" t="s">
        <v>14</v>
      </c>
      <c r="E18" s="46">
        <v>156</v>
      </c>
      <c r="F18" s="46">
        <v>4057</v>
      </c>
      <c r="G18" s="46">
        <v>317</v>
      </c>
      <c r="H18" s="46">
        <v>978</v>
      </c>
      <c r="I18" s="46">
        <v>317</v>
      </c>
      <c r="J18" s="46">
        <v>8</v>
      </c>
      <c r="K18" s="46">
        <v>7</v>
      </c>
      <c r="L18" s="46">
        <v>2</v>
      </c>
      <c r="M18" s="46">
        <v>15</v>
      </c>
      <c r="N18" s="31">
        <f t="shared" si="0"/>
        <v>5857</v>
      </c>
    </row>
    <row r="19" spans="1:14" x14ac:dyDescent="0.25">
      <c r="A19" s="75" t="s">
        <v>19</v>
      </c>
      <c r="B19" s="75"/>
      <c r="C19" s="76"/>
      <c r="D19" s="32" t="s">
        <v>15</v>
      </c>
      <c r="E19" s="45">
        <v>0</v>
      </c>
      <c r="F19" s="45">
        <v>23</v>
      </c>
      <c r="G19" s="45">
        <v>0</v>
      </c>
      <c r="H19" s="45">
        <v>1</v>
      </c>
      <c r="I19" s="45">
        <v>6</v>
      </c>
      <c r="J19" s="45">
        <v>0</v>
      </c>
      <c r="K19" s="45">
        <v>0</v>
      </c>
      <c r="L19" s="45">
        <v>0</v>
      </c>
      <c r="M19" s="45">
        <v>0</v>
      </c>
      <c r="N19" s="28">
        <f t="shared" si="0"/>
        <v>30</v>
      </c>
    </row>
    <row r="20" spans="1:14" x14ac:dyDescent="0.25">
      <c r="A20" s="73" t="s">
        <v>26</v>
      </c>
      <c r="B20" s="73"/>
      <c r="C20" s="74"/>
      <c r="D20" s="29" t="s">
        <v>14</v>
      </c>
      <c r="E20" s="46">
        <v>0</v>
      </c>
      <c r="F20" s="46">
        <v>4229</v>
      </c>
      <c r="G20" s="46">
        <v>172</v>
      </c>
      <c r="H20" s="46">
        <v>466</v>
      </c>
      <c r="I20" s="46">
        <v>61</v>
      </c>
      <c r="J20" s="46">
        <v>15</v>
      </c>
      <c r="K20" s="46">
        <v>0</v>
      </c>
      <c r="L20" s="46">
        <v>0</v>
      </c>
      <c r="M20" s="46">
        <v>0</v>
      </c>
      <c r="N20" s="31">
        <f t="shared" si="0"/>
        <v>4943</v>
      </c>
    </row>
    <row r="21" spans="1:14" x14ac:dyDescent="0.25">
      <c r="A21" s="75" t="s">
        <v>20</v>
      </c>
      <c r="B21" s="75"/>
      <c r="C21" s="76"/>
      <c r="D21" s="32" t="s">
        <v>15</v>
      </c>
      <c r="E21" s="45">
        <v>236</v>
      </c>
      <c r="F21" s="45">
        <v>5259</v>
      </c>
      <c r="G21" s="45">
        <v>8</v>
      </c>
      <c r="H21" s="45">
        <v>649</v>
      </c>
      <c r="I21" s="45">
        <v>125</v>
      </c>
      <c r="J21" s="45">
        <v>6</v>
      </c>
      <c r="K21" s="45">
        <v>2</v>
      </c>
      <c r="L21" s="45">
        <v>0</v>
      </c>
      <c r="M21" s="45">
        <v>0</v>
      </c>
      <c r="N21" s="28">
        <f t="shared" si="0"/>
        <v>6285</v>
      </c>
    </row>
    <row r="22" spans="1:14" x14ac:dyDescent="0.25">
      <c r="A22" s="73" t="s">
        <v>27</v>
      </c>
      <c r="B22" s="73"/>
      <c r="C22" s="74"/>
      <c r="D22" s="29" t="s">
        <v>14</v>
      </c>
      <c r="E22" s="46">
        <v>249</v>
      </c>
      <c r="F22" s="46">
        <v>2681</v>
      </c>
      <c r="G22" s="46">
        <v>76</v>
      </c>
      <c r="H22" s="46">
        <v>550</v>
      </c>
      <c r="I22" s="46">
        <v>225</v>
      </c>
      <c r="J22" s="46">
        <v>16</v>
      </c>
      <c r="K22" s="46">
        <v>2</v>
      </c>
      <c r="L22" s="46">
        <v>1</v>
      </c>
      <c r="M22" s="46">
        <v>9</v>
      </c>
      <c r="N22" s="31">
        <f t="shared" si="0"/>
        <v>3809</v>
      </c>
    </row>
    <row r="23" spans="1:14" x14ac:dyDescent="0.25">
      <c r="A23" s="93" t="s">
        <v>33</v>
      </c>
      <c r="B23" s="93"/>
      <c r="C23" s="94"/>
      <c r="D23" s="32" t="s">
        <v>15</v>
      </c>
      <c r="E23" s="45">
        <v>0</v>
      </c>
      <c r="F23" s="45">
        <v>1566</v>
      </c>
      <c r="G23" s="45">
        <v>1</v>
      </c>
      <c r="H23" s="45">
        <v>348</v>
      </c>
      <c r="I23" s="45">
        <v>25</v>
      </c>
      <c r="J23" s="45">
        <v>1</v>
      </c>
      <c r="K23" s="45">
        <v>0</v>
      </c>
      <c r="L23" s="45">
        <v>0</v>
      </c>
      <c r="M23" s="45">
        <v>2</v>
      </c>
      <c r="N23" s="28">
        <f t="shared" si="0"/>
        <v>1943</v>
      </c>
    </row>
    <row r="24" spans="1:14" x14ac:dyDescent="0.25">
      <c r="A24" s="73" t="s">
        <v>28</v>
      </c>
      <c r="B24" s="73"/>
      <c r="C24" s="74"/>
      <c r="D24" s="29" t="s">
        <v>14</v>
      </c>
      <c r="E24" s="46">
        <v>0</v>
      </c>
      <c r="F24" s="46">
        <v>1135</v>
      </c>
      <c r="G24" s="46">
        <v>16</v>
      </c>
      <c r="H24" s="46">
        <v>283</v>
      </c>
      <c r="I24" s="46">
        <v>74</v>
      </c>
      <c r="J24" s="46">
        <v>8</v>
      </c>
      <c r="K24" s="46">
        <v>0</v>
      </c>
      <c r="L24" s="46">
        <v>2</v>
      </c>
      <c r="M24" s="46">
        <v>14</v>
      </c>
      <c r="N24" s="31">
        <f t="shared" si="0"/>
        <v>1532</v>
      </c>
    </row>
    <row r="25" spans="1:14" x14ac:dyDescent="0.25">
      <c r="A25" s="75" t="s">
        <v>21</v>
      </c>
      <c r="B25" s="75"/>
      <c r="C25" s="76"/>
      <c r="D25" s="32" t="s">
        <v>15</v>
      </c>
      <c r="E25" s="45">
        <v>3</v>
      </c>
      <c r="F25" s="45">
        <v>195</v>
      </c>
      <c r="G25" s="45">
        <v>13</v>
      </c>
      <c r="H25" s="45">
        <v>14</v>
      </c>
      <c r="I25" s="45">
        <v>0</v>
      </c>
      <c r="J25" s="45">
        <v>0</v>
      </c>
      <c r="K25" s="45">
        <v>0</v>
      </c>
      <c r="L25" s="45">
        <v>0</v>
      </c>
      <c r="M25" s="45">
        <v>4</v>
      </c>
      <c r="N25" s="28">
        <f t="shared" si="0"/>
        <v>229</v>
      </c>
    </row>
    <row r="26" spans="1:14" x14ac:dyDescent="0.25">
      <c r="A26" s="73" t="s">
        <v>29</v>
      </c>
      <c r="B26" s="73"/>
      <c r="C26" s="74"/>
      <c r="D26" s="29" t="s">
        <v>14</v>
      </c>
      <c r="E26" s="46">
        <v>182</v>
      </c>
      <c r="F26" s="46">
        <v>4866</v>
      </c>
      <c r="G26" s="46">
        <v>138</v>
      </c>
      <c r="H26" s="46">
        <v>690</v>
      </c>
      <c r="I26" s="46">
        <v>175</v>
      </c>
      <c r="J26" s="46">
        <v>16</v>
      </c>
      <c r="K26" s="46">
        <v>1</v>
      </c>
      <c r="L26" s="46">
        <v>0</v>
      </c>
      <c r="M26" s="46">
        <v>4</v>
      </c>
      <c r="N26" s="31">
        <f t="shared" si="0"/>
        <v>6072</v>
      </c>
    </row>
    <row r="27" spans="1:14" x14ac:dyDescent="0.25">
      <c r="A27" s="75" t="s">
        <v>22</v>
      </c>
      <c r="B27" s="75"/>
      <c r="C27" s="76"/>
      <c r="D27" s="32" t="s">
        <v>15</v>
      </c>
      <c r="E27" s="45">
        <v>0</v>
      </c>
      <c r="F27" s="45">
        <v>16871</v>
      </c>
      <c r="G27" s="45">
        <v>29</v>
      </c>
      <c r="H27" s="45">
        <v>2136</v>
      </c>
      <c r="I27" s="45">
        <v>248</v>
      </c>
      <c r="J27" s="45">
        <v>26</v>
      </c>
      <c r="K27" s="45">
        <v>0</v>
      </c>
      <c r="L27" s="45">
        <v>1</v>
      </c>
      <c r="M27" s="45">
        <v>10</v>
      </c>
      <c r="N27" s="28">
        <f t="shared" si="0"/>
        <v>19321</v>
      </c>
    </row>
    <row r="28" spans="1:14" x14ac:dyDescent="0.25">
      <c r="A28" s="73" t="s">
        <v>31</v>
      </c>
      <c r="B28" s="73"/>
      <c r="C28" s="74"/>
      <c r="D28" s="29" t="s">
        <v>14</v>
      </c>
      <c r="E28" s="46">
        <v>0</v>
      </c>
      <c r="F28" s="46">
        <v>817</v>
      </c>
      <c r="G28" s="46">
        <v>18</v>
      </c>
      <c r="H28" s="46">
        <v>191</v>
      </c>
      <c r="I28" s="46">
        <v>54</v>
      </c>
      <c r="J28" s="46">
        <v>9</v>
      </c>
      <c r="K28" s="46">
        <v>0</v>
      </c>
      <c r="L28" s="46">
        <v>2</v>
      </c>
      <c r="M28" s="46">
        <v>3</v>
      </c>
      <c r="N28" s="31">
        <f t="shared" si="0"/>
        <v>1094</v>
      </c>
    </row>
    <row r="29" spans="1:14" x14ac:dyDescent="0.25">
      <c r="A29" s="75" t="s">
        <v>23</v>
      </c>
      <c r="B29" s="75"/>
      <c r="C29" s="76"/>
      <c r="D29" s="32" t="s">
        <v>15</v>
      </c>
      <c r="E29" s="45">
        <v>0</v>
      </c>
      <c r="F29" s="45">
        <v>0</v>
      </c>
      <c r="G29" s="45">
        <v>3</v>
      </c>
      <c r="H29" s="45">
        <v>0</v>
      </c>
      <c r="I29" s="45">
        <v>0</v>
      </c>
      <c r="J29" s="45">
        <v>4</v>
      </c>
      <c r="K29" s="45">
        <v>0</v>
      </c>
      <c r="L29" s="45">
        <v>0</v>
      </c>
      <c r="M29" s="45">
        <v>0</v>
      </c>
      <c r="N29" s="28">
        <f t="shared" si="0"/>
        <v>7</v>
      </c>
    </row>
    <row r="30" spans="1:14" x14ac:dyDescent="0.25">
      <c r="A30" s="73" t="s">
        <v>32</v>
      </c>
      <c r="B30" s="73"/>
      <c r="C30" s="74"/>
      <c r="D30" s="29" t="s">
        <v>14</v>
      </c>
      <c r="E30" s="46">
        <v>11</v>
      </c>
      <c r="F30" s="46">
        <v>896</v>
      </c>
      <c r="G30" s="46">
        <v>103</v>
      </c>
      <c r="H30" s="46">
        <v>162</v>
      </c>
      <c r="I30" s="46">
        <v>22</v>
      </c>
      <c r="J30" s="46">
        <v>8</v>
      </c>
      <c r="K30" s="46">
        <v>0</v>
      </c>
      <c r="L30" s="46">
        <v>0</v>
      </c>
      <c r="M30" s="46">
        <v>1</v>
      </c>
      <c r="N30" s="31">
        <f t="shared" si="0"/>
        <v>1203</v>
      </c>
    </row>
    <row r="31" spans="1:14" x14ac:dyDescent="0.25">
      <c r="A31" s="79" t="s">
        <v>34</v>
      </c>
      <c r="B31" s="79"/>
      <c r="C31" s="80"/>
      <c r="D31" s="33" t="s">
        <v>15</v>
      </c>
      <c r="E31" s="28">
        <f>E11+E13+E15+E17+E19+E21+E23+E25+E27+E29</f>
        <v>638</v>
      </c>
      <c r="F31" s="28">
        <f t="shared" ref="F31:N32" si="1">F11+F13+F15+F17+F19+F21+F23+F25+F27+F29</f>
        <v>56752</v>
      </c>
      <c r="G31" s="28">
        <f t="shared" si="1"/>
        <v>859</v>
      </c>
      <c r="H31" s="28">
        <f t="shared" si="1"/>
        <v>7697</v>
      </c>
      <c r="I31" s="28">
        <f t="shared" si="1"/>
        <v>1008</v>
      </c>
      <c r="J31" s="28">
        <f t="shared" si="1"/>
        <v>69</v>
      </c>
      <c r="K31" s="28">
        <f t="shared" si="1"/>
        <v>3</v>
      </c>
      <c r="L31" s="28">
        <f t="shared" si="1"/>
        <v>3</v>
      </c>
      <c r="M31" s="28">
        <f t="shared" si="1"/>
        <v>61</v>
      </c>
      <c r="N31" s="28">
        <f t="shared" si="1"/>
        <v>67090</v>
      </c>
    </row>
    <row r="32" spans="1:14" x14ac:dyDescent="0.25">
      <c r="A32" s="79"/>
      <c r="B32" s="79"/>
      <c r="C32" s="80"/>
      <c r="D32" s="34" t="s">
        <v>14</v>
      </c>
      <c r="E32" s="31">
        <f>E12+E14+E16+E18+E20+E22+E24+E26+E28+E30</f>
        <v>747</v>
      </c>
      <c r="F32" s="31">
        <f t="shared" si="1"/>
        <v>22598</v>
      </c>
      <c r="G32" s="31">
        <f t="shared" si="1"/>
        <v>1016</v>
      </c>
      <c r="H32" s="31">
        <f t="shared" si="1"/>
        <v>4107</v>
      </c>
      <c r="I32" s="31">
        <f t="shared" si="1"/>
        <v>1251</v>
      </c>
      <c r="J32" s="31">
        <f t="shared" si="1"/>
        <v>99</v>
      </c>
      <c r="K32" s="31">
        <f t="shared" si="1"/>
        <v>12</v>
      </c>
      <c r="L32" s="31">
        <f t="shared" si="1"/>
        <v>8</v>
      </c>
      <c r="M32" s="31">
        <f t="shared" si="1"/>
        <v>69</v>
      </c>
      <c r="N32" s="31">
        <f t="shared" si="1"/>
        <v>29907</v>
      </c>
    </row>
    <row r="33" spans="1:14" x14ac:dyDescent="0.25">
      <c r="A33" s="83" t="s">
        <v>40</v>
      </c>
      <c r="B33" s="81" t="s">
        <v>38</v>
      </c>
      <c r="C33" s="86" t="s">
        <v>35</v>
      </c>
      <c r="D33" s="87"/>
      <c r="E33" s="47">
        <v>107</v>
      </c>
      <c r="F33" s="47">
        <v>16605</v>
      </c>
      <c r="G33" s="47">
        <v>1867</v>
      </c>
      <c r="H33" s="47">
        <v>771</v>
      </c>
      <c r="I33" s="47">
        <v>67</v>
      </c>
      <c r="J33" s="47">
        <v>25</v>
      </c>
      <c r="K33" s="47">
        <v>5</v>
      </c>
      <c r="L33" s="47">
        <v>0</v>
      </c>
      <c r="M33" s="47">
        <v>9</v>
      </c>
      <c r="N33" s="35">
        <f>SUM(E33:M33)</f>
        <v>19456</v>
      </c>
    </row>
    <row r="34" spans="1:14" x14ac:dyDescent="0.25">
      <c r="A34" s="84"/>
      <c r="B34" s="82"/>
      <c r="C34" s="88" t="s">
        <v>36</v>
      </c>
      <c r="D34" s="89"/>
      <c r="E34" s="48">
        <v>227</v>
      </c>
      <c r="F34" s="48">
        <v>9902</v>
      </c>
      <c r="G34" s="48">
        <v>496</v>
      </c>
      <c r="H34" s="48">
        <v>1247</v>
      </c>
      <c r="I34" s="48">
        <v>207</v>
      </c>
      <c r="J34" s="48">
        <v>34</v>
      </c>
      <c r="K34" s="48">
        <v>3</v>
      </c>
      <c r="L34" s="48">
        <v>2</v>
      </c>
      <c r="M34" s="48">
        <v>22</v>
      </c>
      <c r="N34" s="36">
        <f>SUM(E34:M34)</f>
        <v>12140</v>
      </c>
    </row>
    <row r="35" spans="1:14" x14ac:dyDescent="0.25">
      <c r="A35" s="84"/>
      <c r="B35" s="82"/>
      <c r="C35" s="77" t="s">
        <v>37</v>
      </c>
      <c r="D35" s="78"/>
      <c r="E35" s="37">
        <f t="shared" ref="E35:L35" si="2">IF(E33=0,0,E34/(E33+E34))</f>
        <v>0.67964071856287422</v>
      </c>
      <c r="F35" s="37">
        <f t="shared" si="2"/>
        <v>0.3735617006828385</v>
      </c>
      <c r="G35" s="37">
        <f t="shared" si="2"/>
        <v>0.20990266610241218</v>
      </c>
      <c r="H35" s="37">
        <f t="shared" si="2"/>
        <v>0.61793855302279488</v>
      </c>
      <c r="I35" s="37">
        <f t="shared" si="2"/>
        <v>0.75547445255474455</v>
      </c>
      <c r="J35" s="37">
        <f t="shared" si="2"/>
        <v>0.57627118644067798</v>
      </c>
      <c r="K35" s="37">
        <f t="shared" si="2"/>
        <v>0.375</v>
      </c>
      <c r="L35" s="37">
        <f t="shared" si="2"/>
        <v>0</v>
      </c>
      <c r="M35" s="37">
        <f>IF(M33=0,0,M34/(M33+M34))</f>
        <v>0.70967741935483875</v>
      </c>
      <c r="N35" s="37">
        <f t="shared" ref="N35" si="3">N34/(N33+N34)</f>
        <v>0.38422585137359161</v>
      </c>
    </row>
    <row r="36" spans="1:14" x14ac:dyDescent="0.25">
      <c r="A36" s="84"/>
      <c r="B36" s="81" t="s">
        <v>39</v>
      </c>
      <c r="C36" s="86" t="s">
        <v>35</v>
      </c>
      <c r="D36" s="87"/>
      <c r="E36" s="49">
        <v>189</v>
      </c>
      <c r="F36" s="49">
        <v>9310</v>
      </c>
      <c r="G36" s="49">
        <v>436</v>
      </c>
      <c r="H36" s="49">
        <v>1166</v>
      </c>
      <c r="I36" s="49">
        <v>177</v>
      </c>
      <c r="J36" s="49">
        <v>30</v>
      </c>
      <c r="K36" s="49">
        <v>3</v>
      </c>
      <c r="L36" s="49">
        <v>2</v>
      </c>
      <c r="M36" s="49">
        <v>20</v>
      </c>
      <c r="N36" s="38">
        <f>SUM(E36:M36)</f>
        <v>11333</v>
      </c>
    </row>
    <row r="37" spans="1:14" x14ac:dyDescent="0.25">
      <c r="A37" s="84"/>
      <c r="B37" s="82"/>
      <c r="C37" s="88" t="s">
        <v>36</v>
      </c>
      <c r="D37" s="89"/>
      <c r="E37" s="48">
        <v>84</v>
      </c>
      <c r="F37" s="48">
        <v>1150</v>
      </c>
      <c r="G37" s="48">
        <v>28</v>
      </c>
      <c r="H37" s="48">
        <v>251</v>
      </c>
      <c r="I37" s="48">
        <v>107</v>
      </c>
      <c r="J37" s="48">
        <v>15</v>
      </c>
      <c r="K37" s="48">
        <v>0</v>
      </c>
      <c r="L37" s="48">
        <v>1</v>
      </c>
      <c r="M37" s="48">
        <v>2</v>
      </c>
      <c r="N37" s="36">
        <f>SUM(E37:M37)</f>
        <v>1638</v>
      </c>
    </row>
    <row r="38" spans="1:14" ht="15" customHeight="1" x14ac:dyDescent="0.25">
      <c r="A38" s="85"/>
      <c r="B38" s="82"/>
      <c r="C38" s="77" t="s">
        <v>37</v>
      </c>
      <c r="D38" s="78"/>
      <c r="E38" s="37">
        <f t="shared" ref="E38:L38" si="4">IF(E36=0,0,E37/(E36+E37))</f>
        <v>0.30769230769230771</v>
      </c>
      <c r="F38" s="37">
        <f t="shared" si="4"/>
        <v>0.10994263862332695</v>
      </c>
      <c r="G38" s="37">
        <f t="shared" si="4"/>
        <v>6.0344827586206899E-2</v>
      </c>
      <c r="H38" s="37">
        <f t="shared" si="4"/>
        <v>0.17713479181369091</v>
      </c>
      <c r="I38" s="37">
        <f t="shared" si="4"/>
        <v>0.37676056338028169</v>
      </c>
      <c r="J38" s="37">
        <f t="shared" si="4"/>
        <v>0.33333333333333331</v>
      </c>
      <c r="K38" s="37">
        <f t="shared" si="4"/>
        <v>0</v>
      </c>
      <c r="L38" s="37">
        <f t="shared" si="4"/>
        <v>0.33333333333333331</v>
      </c>
      <c r="M38" s="37">
        <f>IF(M36=0,0,M37/(M36+M37))</f>
        <v>9.0909090909090912E-2</v>
      </c>
      <c r="N38" s="37">
        <f t="shared" ref="N38" si="5">N37/(N37+N36)</f>
        <v>0.12628170534268754</v>
      </c>
    </row>
  </sheetData>
  <customSheetViews>
    <customSheetView guid="{63A9D80A-8E4A-4F33-B584-5ACED899AD49}" showGridLines="0" showRuler="0" topLeftCell="A7">
      <selection activeCell="R24" sqref="R24"/>
      <pageMargins left="0.7" right="1.0416666666666666E-2" top="1.1770833333333333" bottom="0.75" header="4.1666666666666664E-2" footer="0.3"/>
      <printOptions gridLines="1"/>
      <pageSetup paperSize="9" orientation="portrait" r:id="rId1"/>
      <headerFooter differentFirst="1">
        <oddHeader>&amp;R&amp;G</oddHeader>
      </headerFooter>
    </customSheetView>
  </customSheetViews>
  <mergeCells count="34">
    <mergeCell ref="A18:C18"/>
    <mergeCell ref="I1:N6"/>
    <mergeCell ref="A8:D10"/>
    <mergeCell ref="E8:N8"/>
    <mergeCell ref="E10:N10"/>
    <mergeCell ref="A11:C11"/>
    <mergeCell ref="A12:C12"/>
    <mergeCell ref="A13:C13"/>
    <mergeCell ref="A14:C14"/>
    <mergeCell ref="A15:C15"/>
    <mergeCell ref="A16:C16"/>
    <mergeCell ref="A17:C17"/>
    <mergeCell ref="A30:C30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1:C32"/>
    <mergeCell ref="A33:A38"/>
    <mergeCell ref="B33:B35"/>
    <mergeCell ref="C33:D33"/>
    <mergeCell ref="C34:D34"/>
    <mergeCell ref="C35:D35"/>
    <mergeCell ref="B36:B38"/>
    <mergeCell ref="C36:D36"/>
    <mergeCell ref="C37:D37"/>
    <mergeCell ref="C38:D38"/>
  </mergeCells>
  <printOptions gridLines="1"/>
  <pageMargins left="0.70866141732283472" right="0" top="1.1811023622047245" bottom="0.74803149606299213" header="3.937007874015748E-2" footer="0.31496062992125984"/>
  <pageSetup paperSize="9" scale="80" orientation="landscape" r:id="rId2"/>
  <headerFooter differentFirst="1">
    <oddHeader>&amp;R&amp;G</oddHeader>
  </headerFooter>
  <drawing r:id="rId3"/>
  <legacyDrawingHF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autoPageBreaks="0" fitToPage="1"/>
  </sheetPr>
  <dimension ref="A1:N38"/>
  <sheetViews>
    <sheetView showGridLines="0" showRuler="0" topLeftCell="A4" zoomScale="90" zoomScaleNormal="90" workbookViewId="0">
      <selection activeCell="C45" sqref="C45"/>
    </sheetView>
  </sheetViews>
  <sheetFormatPr baseColWidth="10" defaultColWidth="11.42578125" defaultRowHeight="15" x14ac:dyDescent="0.25"/>
  <cols>
    <col min="1" max="2" width="11.42578125" style="25"/>
    <col min="3" max="3" width="12.42578125" style="25" customWidth="1"/>
    <col min="4" max="4" width="3.5703125" style="25" bestFit="1" customWidth="1"/>
    <col min="5" max="5" width="11.42578125" style="25"/>
    <col min="6" max="6" width="13.140625" style="25" customWidth="1"/>
    <col min="7" max="13" width="11.42578125" style="25"/>
    <col min="14" max="14" width="14.140625" style="25" customWidth="1"/>
    <col min="15" max="16384" width="11.42578125" style="25"/>
  </cols>
  <sheetData>
    <row r="1" spans="1:14" x14ac:dyDescent="0.25">
      <c r="I1" s="90" t="s">
        <v>86</v>
      </c>
      <c r="J1" s="91"/>
      <c r="K1" s="91"/>
      <c r="L1" s="91"/>
      <c r="M1" s="91"/>
      <c r="N1" s="91"/>
    </row>
    <row r="2" spans="1:14" x14ac:dyDescent="0.25">
      <c r="I2" s="91"/>
      <c r="J2" s="91"/>
      <c r="K2" s="91"/>
      <c r="L2" s="91"/>
      <c r="M2" s="91"/>
      <c r="N2" s="91"/>
    </row>
    <row r="3" spans="1:14" x14ac:dyDescent="0.25">
      <c r="I3" s="91"/>
      <c r="J3" s="91"/>
      <c r="K3" s="91"/>
      <c r="L3" s="91"/>
      <c r="M3" s="91"/>
      <c r="N3" s="91"/>
    </row>
    <row r="4" spans="1:14" x14ac:dyDescent="0.25">
      <c r="I4" s="91"/>
      <c r="J4" s="91"/>
      <c r="K4" s="91"/>
      <c r="L4" s="91"/>
      <c r="M4" s="91"/>
      <c r="N4" s="91"/>
    </row>
    <row r="5" spans="1:14" x14ac:dyDescent="0.25">
      <c r="I5" s="91"/>
      <c r="J5" s="91"/>
      <c r="K5" s="91"/>
      <c r="L5" s="91"/>
      <c r="M5" s="91"/>
      <c r="N5" s="91"/>
    </row>
    <row r="6" spans="1:14" x14ac:dyDescent="0.25">
      <c r="I6" s="91"/>
      <c r="J6" s="91"/>
      <c r="K6" s="91"/>
      <c r="L6" s="91"/>
      <c r="M6" s="91"/>
      <c r="N6" s="91"/>
    </row>
    <row r="8" spans="1:14" ht="15" customHeight="1" x14ac:dyDescent="0.25">
      <c r="A8" s="95" t="s">
        <v>41</v>
      </c>
      <c r="B8" s="96"/>
      <c r="C8" s="96"/>
      <c r="D8" s="97"/>
      <c r="E8" s="92" t="s">
        <v>0</v>
      </c>
      <c r="F8" s="92"/>
      <c r="G8" s="92"/>
      <c r="H8" s="92"/>
      <c r="I8" s="92"/>
      <c r="J8" s="92"/>
      <c r="K8" s="92"/>
      <c r="L8" s="92"/>
      <c r="M8" s="92"/>
      <c r="N8" s="92"/>
    </row>
    <row r="9" spans="1:14" ht="22.5" x14ac:dyDescent="0.25">
      <c r="A9" s="98"/>
      <c r="B9" s="99"/>
      <c r="C9" s="99"/>
      <c r="D9" s="100"/>
      <c r="E9" s="50" t="str">
        <f>+AND!E9</f>
        <v>M1 ambul. y taxis</v>
      </c>
      <c r="F9" s="50" t="str">
        <f>+AND!F9</f>
        <v>Resto M1</v>
      </c>
      <c r="G9" s="50" t="str">
        <f>+AND!G9</f>
        <v>L y Quads</v>
      </c>
      <c r="H9" s="50" t="str">
        <f>+AND!H9</f>
        <v>N1</v>
      </c>
      <c r="I9" s="50" t="str">
        <f>+AND!I9</f>
        <v>N2 y N3</v>
      </c>
      <c r="J9" s="50" t="str">
        <f>+AND!J9</f>
        <v>M2 y M3</v>
      </c>
      <c r="K9" s="50" t="str">
        <f>+AND!K9</f>
        <v>O</v>
      </c>
      <c r="L9" s="50" t="str">
        <f>+AND!L9</f>
        <v>T</v>
      </c>
      <c r="M9" s="50" t="str">
        <f>+AND!M9</f>
        <v>Resto</v>
      </c>
      <c r="N9" s="51" t="str">
        <f>+AND!N9</f>
        <v>TOTAL</v>
      </c>
    </row>
    <row r="10" spans="1:14" ht="15" customHeight="1" x14ac:dyDescent="0.25">
      <c r="A10" s="101"/>
      <c r="B10" s="102"/>
      <c r="C10" s="102"/>
      <c r="D10" s="103"/>
      <c r="E10" s="92" t="s">
        <v>9</v>
      </c>
      <c r="F10" s="92"/>
      <c r="G10" s="92"/>
      <c r="H10" s="92"/>
      <c r="I10" s="92"/>
      <c r="J10" s="92"/>
      <c r="K10" s="92"/>
      <c r="L10" s="92"/>
      <c r="M10" s="92"/>
      <c r="N10" s="92"/>
    </row>
    <row r="11" spans="1:14" x14ac:dyDescent="0.25">
      <c r="A11" s="75" t="s">
        <v>12</v>
      </c>
      <c r="B11" s="75"/>
      <c r="C11" s="76"/>
      <c r="D11" s="26" t="s">
        <v>15</v>
      </c>
      <c r="E11" s="61">
        <v>202</v>
      </c>
      <c r="F11" s="61">
        <v>154074</v>
      </c>
      <c r="G11" s="61">
        <v>2688</v>
      </c>
      <c r="H11" s="61">
        <v>32544</v>
      </c>
      <c r="I11" s="61">
        <v>9267</v>
      </c>
      <c r="J11" s="61">
        <v>518</v>
      </c>
      <c r="K11" s="61">
        <v>7371</v>
      </c>
      <c r="L11" s="61">
        <v>2160</v>
      </c>
      <c r="M11" s="61">
        <v>743</v>
      </c>
      <c r="N11" s="28">
        <f>SUM(E11:M11)</f>
        <v>209567</v>
      </c>
    </row>
    <row r="12" spans="1:14" x14ac:dyDescent="0.25">
      <c r="A12" s="73" t="s">
        <v>13</v>
      </c>
      <c r="B12" s="73"/>
      <c r="C12" s="74"/>
      <c r="D12" s="29" t="s">
        <v>14</v>
      </c>
      <c r="E12" s="46">
        <v>26</v>
      </c>
      <c r="F12" s="46">
        <v>10138</v>
      </c>
      <c r="G12" s="46">
        <v>858</v>
      </c>
      <c r="H12" s="46">
        <v>1729</v>
      </c>
      <c r="I12" s="46">
        <v>603</v>
      </c>
      <c r="J12" s="46">
        <v>48</v>
      </c>
      <c r="K12" s="46">
        <v>695</v>
      </c>
      <c r="L12" s="46">
        <v>188</v>
      </c>
      <c r="M12" s="46">
        <v>147</v>
      </c>
      <c r="N12" s="31">
        <f t="shared" ref="N12:N30" si="0">SUM(E12:M12)</f>
        <v>14432</v>
      </c>
    </row>
    <row r="13" spans="1:14" x14ac:dyDescent="0.25">
      <c r="A13" s="75" t="s">
        <v>16</v>
      </c>
      <c r="B13" s="75"/>
      <c r="C13" s="76"/>
      <c r="D13" s="32" t="s">
        <v>15</v>
      </c>
      <c r="E13" s="61">
        <v>661</v>
      </c>
      <c r="F13" s="61">
        <v>274958</v>
      </c>
      <c r="G13" s="61">
        <v>4346</v>
      </c>
      <c r="H13" s="61">
        <v>83308</v>
      </c>
      <c r="I13" s="61">
        <v>35476</v>
      </c>
      <c r="J13" s="61">
        <v>3469</v>
      </c>
      <c r="K13" s="61">
        <v>29457</v>
      </c>
      <c r="L13" s="61">
        <v>8205</v>
      </c>
      <c r="M13" s="61">
        <v>2694</v>
      </c>
      <c r="N13" s="28">
        <f>SUM(E13:M13)</f>
        <v>442574</v>
      </c>
    </row>
    <row r="14" spans="1:14" x14ac:dyDescent="0.25">
      <c r="A14" s="73" t="s">
        <v>30</v>
      </c>
      <c r="B14" s="73"/>
      <c r="C14" s="74"/>
      <c r="D14" s="29" t="s">
        <v>14</v>
      </c>
      <c r="E14" s="46">
        <v>36</v>
      </c>
      <c r="F14" s="46">
        <v>22575</v>
      </c>
      <c r="G14" s="46">
        <v>1811</v>
      </c>
      <c r="H14" s="46">
        <v>6940</v>
      </c>
      <c r="I14" s="46">
        <v>5140</v>
      </c>
      <c r="J14" s="46">
        <v>503</v>
      </c>
      <c r="K14" s="46">
        <v>4431</v>
      </c>
      <c r="L14" s="46">
        <v>468</v>
      </c>
      <c r="M14" s="46">
        <v>171</v>
      </c>
      <c r="N14" s="31">
        <f t="shared" si="0"/>
        <v>42075</v>
      </c>
    </row>
    <row r="15" spans="1:14" x14ac:dyDescent="0.25">
      <c r="A15" s="75" t="s">
        <v>17</v>
      </c>
      <c r="B15" s="75"/>
      <c r="C15" s="76"/>
      <c r="D15" s="32" t="s">
        <v>15</v>
      </c>
      <c r="E15" s="61">
        <v>11</v>
      </c>
      <c r="F15" s="61">
        <v>3647</v>
      </c>
      <c r="G15" s="61">
        <v>87</v>
      </c>
      <c r="H15" s="61">
        <v>1396</v>
      </c>
      <c r="I15" s="61">
        <v>154</v>
      </c>
      <c r="J15" s="61">
        <v>140</v>
      </c>
      <c r="K15" s="61">
        <v>0</v>
      </c>
      <c r="L15" s="61">
        <v>309</v>
      </c>
      <c r="M15" s="61">
        <v>31</v>
      </c>
      <c r="N15" s="28">
        <f t="shared" si="0"/>
        <v>5775</v>
      </c>
    </row>
    <row r="16" spans="1:14" x14ac:dyDescent="0.25">
      <c r="A16" s="73" t="s">
        <v>24</v>
      </c>
      <c r="B16" s="73"/>
      <c r="C16" s="74"/>
      <c r="D16" s="29" t="s">
        <v>14</v>
      </c>
      <c r="E16" s="46">
        <v>45</v>
      </c>
      <c r="F16" s="46">
        <v>17493</v>
      </c>
      <c r="G16" s="46">
        <v>602</v>
      </c>
      <c r="H16" s="46">
        <v>4878</v>
      </c>
      <c r="I16" s="46">
        <v>436</v>
      </c>
      <c r="J16" s="46">
        <v>353</v>
      </c>
      <c r="K16" s="46">
        <v>0</v>
      </c>
      <c r="L16" s="46">
        <v>1</v>
      </c>
      <c r="M16" s="46">
        <v>10</v>
      </c>
      <c r="N16" s="31">
        <f t="shared" si="0"/>
        <v>23818</v>
      </c>
    </row>
    <row r="17" spans="1:14" x14ac:dyDescent="0.25">
      <c r="A17" s="75" t="s">
        <v>18</v>
      </c>
      <c r="B17" s="75"/>
      <c r="C17" s="76"/>
      <c r="D17" s="32" t="s">
        <v>15</v>
      </c>
      <c r="E17" s="61">
        <v>792</v>
      </c>
      <c r="F17" s="61">
        <v>320416</v>
      </c>
      <c r="G17" s="61">
        <v>4053</v>
      </c>
      <c r="H17" s="61">
        <v>87259</v>
      </c>
      <c r="I17" s="61">
        <v>30355</v>
      </c>
      <c r="J17" s="61">
        <v>3414</v>
      </c>
      <c r="K17" s="61">
        <v>33751</v>
      </c>
      <c r="L17" s="61">
        <v>3425</v>
      </c>
      <c r="M17" s="61">
        <v>1656</v>
      </c>
      <c r="N17" s="28">
        <f t="shared" si="0"/>
        <v>485121</v>
      </c>
    </row>
    <row r="18" spans="1:14" x14ac:dyDescent="0.25">
      <c r="A18" s="73" t="s">
        <v>25</v>
      </c>
      <c r="B18" s="73"/>
      <c r="C18" s="74"/>
      <c r="D18" s="29" t="s">
        <v>14</v>
      </c>
      <c r="E18" s="46">
        <v>121</v>
      </c>
      <c r="F18" s="46">
        <v>73847</v>
      </c>
      <c r="G18" s="46">
        <v>4783</v>
      </c>
      <c r="H18" s="46">
        <v>19103</v>
      </c>
      <c r="I18" s="46">
        <v>7468</v>
      </c>
      <c r="J18" s="46">
        <v>584</v>
      </c>
      <c r="K18" s="46">
        <v>8496</v>
      </c>
      <c r="L18" s="46">
        <v>1277</v>
      </c>
      <c r="M18" s="46">
        <v>569</v>
      </c>
      <c r="N18" s="31">
        <f t="shared" si="0"/>
        <v>116248</v>
      </c>
    </row>
    <row r="19" spans="1:14" x14ac:dyDescent="0.25">
      <c r="A19" s="75" t="s">
        <v>19</v>
      </c>
      <c r="B19" s="75"/>
      <c r="C19" s="76"/>
      <c r="D19" s="32" t="s">
        <v>15</v>
      </c>
      <c r="E19" s="61">
        <v>75</v>
      </c>
      <c r="F19" s="61">
        <v>2697</v>
      </c>
      <c r="G19" s="61">
        <v>0</v>
      </c>
      <c r="H19" s="61">
        <v>1177</v>
      </c>
      <c r="I19" s="61">
        <v>17404</v>
      </c>
      <c r="J19" s="61">
        <v>1761</v>
      </c>
      <c r="K19" s="61">
        <v>0</v>
      </c>
      <c r="L19" s="61">
        <v>0</v>
      </c>
      <c r="M19" s="61">
        <v>0</v>
      </c>
      <c r="N19" s="28">
        <f t="shared" si="0"/>
        <v>23114</v>
      </c>
    </row>
    <row r="20" spans="1:14" x14ac:dyDescent="0.25">
      <c r="A20" s="73" t="s">
        <v>26</v>
      </c>
      <c r="B20" s="73"/>
      <c r="C20" s="74"/>
      <c r="D20" s="29" t="s">
        <v>14</v>
      </c>
      <c r="E20" s="46">
        <v>581</v>
      </c>
      <c r="F20" s="46">
        <v>96292</v>
      </c>
      <c r="G20" s="46">
        <v>3709</v>
      </c>
      <c r="H20" s="46">
        <v>16741</v>
      </c>
      <c r="I20" s="46">
        <v>4318</v>
      </c>
      <c r="J20" s="46">
        <v>364</v>
      </c>
      <c r="K20" s="46">
        <v>0</v>
      </c>
      <c r="L20" s="46">
        <v>0</v>
      </c>
      <c r="M20" s="46">
        <v>48</v>
      </c>
      <c r="N20" s="31">
        <f t="shared" si="0"/>
        <v>122053</v>
      </c>
    </row>
    <row r="21" spans="1:14" x14ac:dyDescent="0.25">
      <c r="A21" s="75" t="s">
        <v>20</v>
      </c>
      <c r="B21" s="75"/>
      <c r="C21" s="76"/>
      <c r="D21" s="32" t="s">
        <v>15</v>
      </c>
      <c r="E21" s="61">
        <v>240</v>
      </c>
      <c r="F21" s="61">
        <v>76070</v>
      </c>
      <c r="G21" s="61">
        <v>644</v>
      </c>
      <c r="H21" s="61">
        <v>25790</v>
      </c>
      <c r="I21" s="61">
        <v>22928</v>
      </c>
      <c r="J21" s="61">
        <v>1400</v>
      </c>
      <c r="K21" s="61">
        <v>39725</v>
      </c>
      <c r="L21" s="61">
        <v>206</v>
      </c>
      <c r="M21" s="61">
        <v>152</v>
      </c>
      <c r="N21" s="28">
        <f t="shared" si="0"/>
        <v>167155</v>
      </c>
    </row>
    <row r="22" spans="1:14" x14ac:dyDescent="0.25">
      <c r="A22" s="73" t="s">
        <v>27</v>
      </c>
      <c r="B22" s="73"/>
      <c r="C22" s="74"/>
      <c r="D22" s="29" t="s">
        <v>14</v>
      </c>
      <c r="E22" s="46">
        <v>103</v>
      </c>
      <c r="F22" s="46">
        <v>36049</v>
      </c>
      <c r="G22" s="46">
        <v>1866</v>
      </c>
      <c r="H22" s="46">
        <v>12337</v>
      </c>
      <c r="I22" s="46">
        <v>11574</v>
      </c>
      <c r="J22" s="46">
        <v>773</v>
      </c>
      <c r="K22" s="46">
        <v>17164</v>
      </c>
      <c r="L22" s="46">
        <v>73</v>
      </c>
      <c r="M22" s="46">
        <v>138</v>
      </c>
      <c r="N22" s="31">
        <f t="shared" si="0"/>
        <v>80077</v>
      </c>
    </row>
    <row r="23" spans="1:14" x14ac:dyDescent="0.25">
      <c r="A23" s="93" t="s">
        <v>63</v>
      </c>
      <c r="B23" s="93"/>
      <c r="C23" s="94"/>
      <c r="D23" s="32" t="s">
        <v>15</v>
      </c>
      <c r="E23" s="61">
        <v>43</v>
      </c>
      <c r="F23" s="61">
        <v>35362</v>
      </c>
      <c r="G23" s="61">
        <v>314</v>
      </c>
      <c r="H23" s="61">
        <v>13855</v>
      </c>
      <c r="I23" s="61">
        <v>4447</v>
      </c>
      <c r="J23" s="61">
        <v>279</v>
      </c>
      <c r="K23" s="61">
        <v>3</v>
      </c>
      <c r="L23" s="61">
        <v>937</v>
      </c>
      <c r="M23" s="61">
        <v>190</v>
      </c>
      <c r="N23" s="28">
        <f t="shared" si="0"/>
        <v>55430</v>
      </c>
    </row>
    <row r="24" spans="1:14" x14ac:dyDescent="0.25">
      <c r="A24" s="73" t="s">
        <v>28</v>
      </c>
      <c r="B24" s="73"/>
      <c r="C24" s="74"/>
      <c r="D24" s="29" t="s">
        <v>14</v>
      </c>
      <c r="E24" s="46">
        <v>26</v>
      </c>
      <c r="F24" s="46">
        <v>16188</v>
      </c>
      <c r="G24" s="46">
        <v>275</v>
      </c>
      <c r="H24" s="46">
        <v>4940</v>
      </c>
      <c r="I24" s="46">
        <v>2319</v>
      </c>
      <c r="J24" s="46">
        <v>192</v>
      </c>
      <c r="K24" s="46">
        <v>9</v>
      </c>
      <c r="L24" s="46">
        <v>129</v>
      </c>
      <c r="M24" s="46">
        <v>47</v>
      </c>
      <c r="N24" s="31">
        <f t="shared" si="0"/>
        <v>24125</v>
      </c>
    </row>
    <row r="25" spans="1:14" x14ac:dyDescent="0.25">
      <c r="A25" s="75" t="s">
        <v>21</v>
      </c>
      <c r="B25" s="75"/>
      <c r="C25" s="76"/>
      <c r="D25" s="32" t="s">
        <v>15</v>
      </c>
      <c r="E25" s="61">
        <v>84</v>
      </c>
      <c r="F25" s="61">
        <v>24585</v>
      </c>
      <c r="G25" s="61">
        <v>1025</v>
      </c>
      <c r="H25" s="61">
        <v>6262</v>
      </c>
      <c r="I25" s="61">
        <v>1350</v>
      </c>
      <c r="J25" s="61">
        <v>99</v>
      </c>
      <c r="K25" s="61">
        <v>2471</v>
      </c>
      <c r="L25" s="61">
        <v>1099</v>
      </c>
      <c r="M25" s="61">
        <v>498</v>
      </c>
      <c r="N25" s="28">
        <f t="shared" si="0"/>
        <v>37473</v>
      </c>
    </row>
    <row r="26" spans="1:14" x14ac:dyDescent="0.25">
      <c r="A26" s="73" t="s">
        <v>29</v>
      </c>
      <c r="B26" s="73"/>
      <c r="C26" s="74"/>
      <c r="D26" s="29" t="s">
        <v>14</v>
      </c>
      <c r="E26" s="46">
        <v>200</v>
      </c>
      <c r="F26" s="46">
        <v>87630</v>
      </c>
      <c r="G26" s="46">
        <v>2145</v>
      </c>
      <c r="H26" s="46">
        <v>17250</v>
      </c>
      <c r="I26" s="46">
        <v>4678</v>
      </c>
      <c r="J26" s="46">
        <v>526</v>
      </c>
      <c r="K26" s="46">
        <v>6020</v>
      </c>
      <c r="L26" s="46">
        <v>128</v>
      </c>
      <c r="M26" s="46">
        <v>169</v>
      </c>
      <c r="N26" s="31">
        <f t="shared" si="0"/>
        <v>118746</v>
      </c>
    </row>
    <row r="27" spans="1:14" x14ac:dyDescent="0.25">
      <c r="A27" s="75" t="s">
        <v>22</v>
      </c>
      <c r="B27" s="75"/>
      <c r="C27" s="76"/>
      <c r="D27" s="32" t="s">
        <v>15</v>
      </c>
      <c r="E27" s="61">
        <v>689</v>
      </c>
      <c r="F27" s="61">
        <v>355844</v>
      </c>
      <c r="G27" s="61">
        <v>1864</v>
      </c>
      <c r="H27" s="61">
        <v>102634</v>
      </c>
      <c r="I27" s="61">
        <v>33423</v>
      </c>
      <c r="J27" s="61">
        <v>3620</v>
      </c>
      <c r="K27" s="61">
        <v>2</v>
      </c>
      <c r="L27" s="61">
        <v>2072</v>
      </c>
      <c r="M27" s="61">
        <v>510</v>
      </c>
      <c r="N27" s="28">
        <f t="shared" si="0"/>
        <v>500658</v>
      </c>
    </row>
    <row r="28" spans="1:14" x14ac:dyDescent="0.25">
      <c r="A28" s="73" t="s">
        <v>31</v>
      </c>
      <c r="B28" s="73"/>
      <c r="C28" s="74"/>
      <c r="D28" s="29" t="s">
        <v>14</v>
      </c>
      <c r="E28" s="46">
        <v>27</v>
      </c>
      <c r="F28" s="46">
        <v>13008</v>
      </c>
      <c r="G28" s="46">
        <v>530</v>
      </c>
      <c r="H28" s="46">
        <v>4025</v>
      </c>
      <c r="I28" s="46">
        <v>861</v>
      </c>
      <c r="J28" s="46">
        <v>99</v>
      </c>
      <c r="K28" s="46">
        <v>8</v>
      </c>
      <c r="L28" s="46">
        <v>29</v>
      </c>
      <c r="M28" s="46">
        <v>11</v>
      </c>
      <c r="N28" s="31">
        <f t="shared" si="0"/>
        <v>18598</v>
      </c>
    </row>
    <row r="29" spans="1:14" x14ac:dyDescent="0.25">
      <c r="A29" s="75" t="s">
        <v>23</v>
      </c>
      <c r="B29" s="75"/>
      <c r="C29" s="76"/>
      <c r="D29" s="32" t="s">
        <v>15</v>
      </c>
      <c r="E29" s="61">
        <v>0</v>
      </c>
      <c r="F29" s="61">
        <v>2</v>
      </c>
      <c r="G29" s="61">
        <v>469</v>
      </c>
      <c r="H29" s="61">
        <v>0</v>
      </c>
      <c r="I29" s="61">
        <v>0</v>
      </c>
      <c r="J29" s="61">
        <v>231</v>
      </c>
      <c r="K29" s="61">
        <v>0</v>
      </c>
      <c r="L29" s="61">
        <v>0</v>
      </c>
      <c r="M29" s="61">
        <v>0</v>
      </c>
      <c r="N29" s="28">
        <f t="shared" si="0"/>
        <v>702</v>
      </c>
    </row>
    <row r="30" spans="1:14" x14ac:dyDescent="0.25">
      <c r="A30" s="73" t="s">
        <v>32</v>
      </c>
      <c r="B30" s="73"/>
      <c r="C30" s="74"/>
      <c r="D30" s="29" t="s">
        <v>14</v>
      </c>
      <c r="E30" s="46">
        <v>22</v>
      </c>
      <c r="F30" s="46">
        <v>8886</v>
      </c>
      <c r="G30" s="46">
        <v>2855</v>
      </c>
      <c r="H30" s="46">
        <v>2278</v>
      </c>
      <c r="I30" s="46">
        <v>3490</v>
      </c>
      <c r="J30" s="46">
        <v>896</v>
      </c>
      <c r="K30" s="46">
        <v>1074</v>
      </c>
      <c r="L30" s="46">
        <v>47</v>
      </c>
      <c r="M30" s="46">
        <v>19</v>
      </c>
      <c r="N30" s="31">
        <f t="shared" si="0"/>
        <v>19567</v>
      </c>
    </row>
    <row r="31" spans="1:14" x14ac:dyDescent="0.25">
      <c r="A31" s="79" t="s">
        <v>34</v>
      </c>
      <c r="B31" s="79"/>
      <c r="C31" s="80"/>
      <c r="D31" s="33" t="s">
        <v>15</v>
      </c>
      <c r="E31" s="28">
        <f>E11+E13+E15+E17+E19+E21+E23+E25+E27+E29</f>
        <v>2797</v>
      </c>
      <c r="F31" s="28">
        <f t="shared" ref="F31:N32" si="1">F11+F13+F15+F17+F19+F21+F23+F25+F27+F29</f>
        <v>1247655</v>
      </c>
      <c r="G31" s="28">
        <f t="shared" si="1"/>
        <v>15490</v>
      </c>
      <c r="H31" s="28">
        <f t="shared" si="1"/>
        <v>354225</v>
      </c>
      <c r="I31" s="28">
        <f t="shared" si="1"/>
        <v>154804</v>
      </c>
      <c r="J31" s="28">
        <f t="shared" si="1"/>
        <v>14931</v>
      </c>
      <c r="K31" s="28">
        <f t="shared" si="1"/>
        <v>112780</v>
      </c>
      <c r="L31" s="28">
        <f t="shared" si="1"/>
        <v>18413</v>
      </c>
      <c r="M31" s="28">
        <f t="shared" si="1"/>
        <v>6474</v>
      </c>
      <c r="N31" s="28">
        <f t="shared" si="1"/>
        <v>1927569</v>
      </c>
    </row>
    <row r="32" spans="1:14" x14ac:dyDescent="0.25">
      <c r="A32" s="79"/>
      <c r="B32" s="79"/>
      <c r="C32" s="80"/>
      <c r="D32" s="34" t="s">
        <v>14</v>
      </c>
      <c r="E32" s="31">
        <f>E12+E14+E16+E18+E20+E22+E24+E26+E28+E30</f>
        <v>1187</v>
      </c>
      <c r="F32" s="31">
        <f t="shared" si="1"/>
        <v>382106</v>
      </c>
      <c r="G32" s="31">
        <f t="shared" si="1"/>
        <v>19434</v>
      </c>
      <c r="H32" s="31">
        <f t="shared" si="1"/>
        <v>90221</v>
      </c>
      <c r="I32" s="31">
        <f t="shared" si="1"/>
        <v>40887</v>
      </c>
      <c r="J32" s="31">
        <f t="shared" si="1"/>
        <v>4338</v>
      </c>
      <c r="K32" s="31">
        <f t="shared" si="1"/>
        <v>37897</v>
      </c>
      <c r="L32" s="31">
        <f t="shared" si="1"/>
        <v>2340</v>
      </c>
      <c r="M32" s="31">
        <f t="shared" si="1"/>
        <v>1329</v>
      </c>
      <c r="N32" s="31">
        <f t="shared" si="1"/>
        <v>579739</v>
      </c>
    </row>
    <row r="33" spans="1:14" x14ac:dyDescent="0.25">
      <c r="A33" s="83" t="s">
        <v>40</v>
      </c>
      <c r="B33" s="81" t="s">
        <v>38</v>
      </c>
      <c r="C33" s="86" t="s">
        <v>35</v>
      </c>
      <c r="D33" s="87"/>
      <c r="E33" s="62">
        <v>3130</v>
      </c>
      <c r="F33" s="62">
        <v>724641</v>
      </c>
      <c r="G33" s="62">
        <v>46193</v>
      </c>
      <c r="H33" s="62">
        <v>110201</v>
      </c>
      <c r="I33" s="62">
        <v>46269</v>
      </c>
      <c r="J33" s="62">
        <v>3426</v>
      </c>
      <c r="K33" s="62">
        <v>43255</v>
      </c>
      <c r="L33" s="62">
        <v>8986</v>
      </c>
      <c r="M33" s="62">
        <v>4403</v>
      </c>
      <c r="N33" s="35">
        <f>SUM(E33:M33)</f>
        <v>990504</v>
      </c>
    </row>
    <row r="34" spans="1:14" x14ac:dyDescent="0.25">
      <c r="A34" s="84"/>
      <c r="B34" s="82"/>
      <c r="C34" s="88" t="s">
        <v>36</v>
      </c>
      <c r="D34" s="89"/>
      <c r="E34" s="57">
        <v>465</v>
      </c>
      <c r="F34" s="57">
        <v>153198</v>
      </c>
      <c r="G34" s="57">
        <v>8299</v>
      </c>
      <c r="H34" s="57">
        <v>31873</v>
      </c>
      <c r="I34" s="57">
        <v>14430</v>
      </c>
      <c r="J34" s="57">
        <v>1342</v>
      </c>
      <c r="K34" s="57">
        <v>11565</v>
      </c>
      <c r="L34" s="57">
        <v>822</v>
      </c>
      <c r="M34" s="57">
        <v>493</v>
      </c>
      <c r="N34" s="36">
        <f>SUM(E34:M34)</f>
        <v>222487</v>
      </c>
    </row>
    <row r="35" spans="1:14" x14ac:dyDescent="0.25">
      <c r="A35" s="84"/>
      <c r="B35" s="82"/>
      <c r="C35" s="77" t="s">
        <v>37</v>
      </c>
      <c r="D35" s="78"/>
      <c r="E35" s="37">
        <f>E34/(E33+E34)</f>
        <v>0.12934631432545202</v>
      </c>
      <c r="F35" s="37">
        <f t="shared" ref="F35:N35" si="2">F34/(F33+F34)</f>
        <v>0.1745171950665213</v>
      </c>
      <c r="G35" s="37">
        <f t="shared" si="2"/>
        <v>0.15229758496660059</v>
      </c>
      <c r="H35" s="37">
        <f t="shared" si="2"/>
        <v>0.2243408364655039</v>
      </c>
      <c r="I35" s="37">
        <f t="shared" si="2"/>
        <v>0.23773044036969307</v>
      </c>
      <c r="J35" s="37">
        <f t="shared" si="2"/>
        <v>0.28145973154362414</v>
      </c>
      <c r="K35" s="37">
        <f t="shared" si="2"/>
        <v>0.21096315213425756</v>
      </c>
      <c r="L35" s="37">
        <f t="shared" si="2"/>
        <v>8.3809135399673731E-2</v>
      </c>
      <c r="M35" s="37">
        <f t="shared" si="2"/>
        <v>0.10069444444444445</v>
      </c>
      <c r="N35" s="37">
        <f t="shared" si="2"/>
        <v>0.18342015728063935</v>
      </c>
    </row>
    <row r="36" spans="1:14" x14ac:dyDescent="0.25">
      <c r="A36" s="84"/>
      <c r="B36" s="81" t="s">
        <v>39</v>
      </c>
      <c r="C36" s="86" t="s">
        <v>35</v>
      </c>
      <c r="D36" s="87"/>
      <c r="E36" s="58">
        <v>434</v>
      </c>
      <c r="F36" s="58">
        <v>141948</v>
      </c>
      <c r="G36" s="58">
        <v>7423</v>
      </c>
      <c r="H36" s="58">
        <v>29410</v>
      </c>
      <c r="I36" s="58">
        <v>13469</v>
      </c>
      <c r="J36" s="58">
        <v>1256</v>
      </c>
      <c r="K36" s="58">
        <v>10555</v>
      </c>
      <c r="L36" s="58">
        <v>674</v>
      </c>
      <c r="M36" s="58">
        <v>449</v>
      </c>
      <c r="N36" s="38">
        <f>SUM(E36:M36)</f>
        <v>205618</v>
      </c>
    </row>
    <row r="37" spans="1:14" x14ac:dyDescent="0.25">
      <c r="A37" s="84"/>
      <c r="B37" s="82"/>
      <c r="C37" s="88" t="s">
        <v>36</v>
      </c>
      <c r="D37" s="89"/>
      <c r="E37" s="57">
        <v>26</v>
      </c>
      <c r="F37" s="57">
        <v>12770</v>
      </c>
      <c r="G37" s="57">
        <v>527</v>
      </c>
      <c r="H37" s="57">
        <v>2978</v>
      </c>
      <c r="I37" s="57">
        <v>1399</v>
      </c>
      <c r="J37" s="57">
        <v>99</v>
      </c>
      <c r="K37" s="57">
        <v>1910</v>
      </c>
      <c r="L37" s="57">
        <v>7</v>
      </c>
      <c r="M37" s="57">
        <v>27</v>
      </c>
      <c r="N37" s="36">
        <f>SUM(E37:M37)</f>
        <v>19743</v>
      </c>
    </row>
    <row r="38" spans="1:14" ht="15" customHeight="1" x14ac:dyDescent="0.25">
      <c r="A38" s="85"/>
      <c r="B38" s="82"/>
      <c r="C38" s="77" t="s">
        <v>37</v>
      </c>
      <c r="D38" s="78"/>
      <c r="E38" s="37">
        <f>E37/(E37+E36)</f>
        <v>5.6521739130434782E-2</v>
      </c>
      <c r="F38" s="37">
        <f t="shared" ref="F38:N38" si="3">F37/(F37+F36)</f>
        <v>8.2537261339986304E-2</v>
      </c>
      <c r="G38" s="37">
        <f t="shared" si="3"/>
        <v>6.6289308176100625E-2</v>
      </c>
      <c r="H38" s="37">
        <f t="shared" si="3"/>
        <v>9.1947634926515989E-2</v>
      </c>
      <c r="I38" s="37">
        <f t="shared" si="3"/>
        <v>9.4094700026903413E-2</v>
      </c>
      <c r="J38" s="37">
        <f t="shared" si="3"/>
        <v>7.3062730627306269E-2</v>
      </c>
      <c r="K38" s="37">
        <f t="shared" si="3"/>
        <v>0.15322904131568391</v>
      </c>
      <c r="L38" s="37">
        <f t="shared" si="3"/>
        <v>1.0279001468428781E-2</v>
      </c>
      <c r="M38" s="37">
        <f t="shared" si="3"/>
        <v>5.6722689075630252E-2</v>
      </c>
      <c r="N38" s="37">
        <f t="shared" si="3"/>
        <v>8.7606107534134128E-2</v>
      </c>
    </row>
  </sheetData>
  <customSheetViews>
    <customSheetView guid="{63A9D80A-8E4A-4F33-B584-5ACED899AD49}" showGridLines="0" showRuler="0">
      <selection activeCell="S20" sqref="S20"/>
      <pageMargins left="0.7" right="1.0416666666666666E-2" top="1.1770833333333333" bottom="0.75" header="4.1666666666666664E-2" footer="0.3"/>
      <printOptions gridLines="1"/>
      <pageSetup paperSize="9" orientation="portrait" r:id="rId1"/>
      <headerFooter differentFirst="1">
        <oddHeader>&amp;R&amp;G</oddHeader>
      </headerFooter>
    </customSheetView>
  </customSheetViews>
  <mergeCells count="34">
    <mergeCell ref="A18:C18"/>
    <mergeCell ref="I1:N6"/>
    <mergeCell ref="A8:D10"/>
    <mergeCell ref="E8:N8"/>
    <mergeCell ref="E10:N10"/>
    <mergeCell ref="A11:C11"/>
    <mergeCell ref="A12:C12"/>
    <mergeCell ref="A13:C13"/>
    <mergeCell ref="A14:C14"/>
    <mergeCell ref="A15:C15"/>
    <mergeCell ref="A16:C16"/>
    <mergeCell ref="A17:C17"/>
    <mergeCell ref="A30:C30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1:C32"/>
    <mergeCell ref="A33:A38"/>
    <mergeCell ref="B33:B35"/>
    <mergeCell ref="C33:D33"/>
    <mergeCell ref="C34:D34"/>
    <mergeCell ref="C35:D35"/>
    <mergeCell ref="B36:B38"/>
    <mergeCell ref="C36:D36"/>
    <mergeCell ref="C37:D37"/>
    <mergeCell ref="C38:D38"/>
  </mergeCells>
  <printOptions gridLines="1"/>
  <pageMargins left="0.70866141732283472" right="0" top="1.1811023622047245" bottom="0.74803149606299213" header="3.937007874015748E-2" footer="0.31496062992125984"/>
  <pageSetup paperSize="9" scale="80" orientation="landscape" r:id="rId2"/>
  <headerFooter differentFirst="1">
    <oddHeader>&amp;R&amp;G</oddHeader>
  </headerFooter>
  <drawing r:id="rId3"/>
  <legacyDrawingHF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autoPageBreaks="0" fitToPage="1"/>
  </sheetPr>
  <dimension ref="A1:N38"/>
  <sheetViews>
    <sheetView showGridLines="0" zoomScale="85" zoomScaleNormal="85" workbookViewId="0">
      <selection activeCell="C45" sqref="C45"/>
    </sheetView>
  </sheetViews>
  <sheetFormatPr baseColWidth="10" defaultColWidth="11.42578125" defaultRowHeight="15" x14ac:dyDescent="0.25"/>
  <cols>
    <col min="1" max="2" width="11.42578125" style="25"/>
    <col min="3" max="3" width="12.42578125" style="25" customWidth="1"/>
    <col min="4" max="4" width="3.5703125" style="25" bestFit="1" customWidth="1"/>
    <col min="5" max="5" width="11.42578125" style="25"/>
    <col min="6" max="6" width="13.140625" style="25" customWidth="1"/>
    <col min="7" max="13" width="11.42578125" style="25"/>
    <col min="14" max="14" width="14.140625" style="25" customWidth="1"/>
    <col min="15" max="16384" width="11.42578125" style="25"/>
  </cols>
  <sheetData>
    <row r="1" spans="1:14" x14ac:dyDescent="0.25">
      <c r="I1" s="90" t="s">
        <v>85</v>
      </c>
      <c r="J1" s="91"/>
      <c r="K1" s="91"/>
      <c r="L1" s="91"/>
      <c r="M1" s="91"/>
      <c r="N1" s="91"/>
    </row>
    <row r="2" spans="1:14" x14ac:dyDescent="0.25">
      <c r="I2" s="91"/>
      <c r="J2" s="91"/>
      <c r="K2" s="91"/>
      <c r="L2" s="91"/>
      <c r="M2" s="91"/>
      <c r="N2" s="91"/>
    </row>
    <row r="3" spans="1:14" x14ac:dyDescent="0.25">
      <c r="I3" s="91"/>
      <c r="J3" s="91"/>
      <c r="K3" s="91"/>
      <c r="L3" s="91"/>
      <c r="M3" s="91"/>
      <c r="N3" s="91"/>
    </row>
    <row r="4" spans="1:14" x14ac:dyDescent="0.25">
      <c r="I4" s="91"/>
      <c r="J4" s="91"/>
      <c r="K4" s="91"/>
      <c r="L4" s="91"/>
      <c r="M4" s="91"/>
      <c r="N4" s="91"/>
    </row>
    <row r="5" spans="1:14" x14ac:dyDescent="0.25">
      <c r="I5" s="91"/>
      <c r="J5" s="91"/>
      <c r="K5" s="91"/>
      <c r="L5" s="91"/>
      <c r="M5" s="91"/>
      <c r="N5" s="91"/>
    </row>
    <row r="6" spans="1:14" x14ac:dyDescent="0.25">
      <c r="I6" s="91"/>
      <c r="J6" s="91"/>
      <c r="K6" s="91"/>
      <c r="L6" s="91"/>
      <c r="M6" s="91"/>
      <c r="N6" s="91"/>
    </row>
    <row r="8" spans="1:14" ht="15" customHeight="1" x14ac:dyDescent="0.25">
      <c r="A8" s="95" t="s">
        <v>68</v>
      </c>
      <c r="B8" s="96"/>
      <c r="C8" s="96"/>
      <c r="D8" s="97"/>
      <c r="E8" s="92" t="s">
        <v>0</v>
      </c>
      <c r="F8" s="92"/>
      <c r="G8" s="92"/>
      <c r="H8" s="92"/>
      <c r="I8" s="92"/>
      <c r="J8" s="92"/>
      <c r="K8" s="92"/>
      <c r="L8" s="92"/>
      <c r="M8" s="92"/>
      <c r="N8" s="92"/>
    </row>
    <row r="9" spans="1:14" ht="22.5" x14ac:dyDescent="0.25">
      <c r="A9" s="98"/>
      <c r="B9" s="99"/>
      <c r="C9" s="99"/>
      <c r="D9" s="100"/>
      <c r="E9" s="50" t="str">
        <f>+AND!E9</f>
        <v>M1 ambul. y taxis</v>
      </c>
      <c r="F9" s="50" t="str">
        <f>+AND!F9</f>
        <v>Resto M1</v>
      </c>
      <c r="G9" s="50" t="str">
        <f>+AND!G9</f>
        <v>L y Quads</v>
      </c>
      <c r="H9" s="50" t="str">
        <f>+AND!H9</f>
        <v>N1</v>
      </c>
      <c r="I9" s="50" t="str">
        <f>+AND!I9</f>
        <v>N2 y N3</v>
      </c>
      <c r="J9" s="50" t="str">
        <f>+AND!J9</f>
        <v>M2 y M3</v>
      </c>
      <c r="K9" s="50" t="str">
        <f>+AND!K9</f>
        <v>O</v>
      </c>
      <c r="L9" s="50" t="str">
        <f>+AND!L9</f>
        <v>T</v>
      </c>
      <c r="M9" s="50" t="str">
        <f>+AND!M9</f>
        <v>Resto</v>
      </c>
      <c r="N9" s="51" t="str">
        <f>+AND!N9</f>
        <v>TOTAL</v>
      </c>
    </row>
    <row r="10" spans="1:14" ht="15" customHeight="1" x14ac:dyDescent="0.25">
      <c r="A10" s="101"/>
      <c r="B10" s="102"/>
      <c r="C10" s="102"/>
      <c r="D10" s="103"/>
      <c r="E10" s="92" t="s">
        <v>9</v>
      </c>
      <c r="F10" s="92"/>
      <c r="G10" s="92"/>
      <c r="H10" s="92"/>
      <c r="I10" s="92"/>
      <c r="J10" s="92"/>
      <c r="K10" s="92"/>
      <c r="L10" s="92"/>
      <c r="M10" s="92"/>
      <c r="N10" s="92"/>
    </row>
    <row r="11" spans="1:14" x14ac:dyDescent="0.25">
      <c r="A11" s="75" t="s">
        <v>12</v>
      </c>
      <c r="B11" s="75"/>
      <c r="C11" s="76"/>
      <c r="D11" s="26" t="s">
        <v>15</v>
      </c>
      <c r="E11" s="55">
        <v>32</v>
      </c>
      <c r="F11" s="55">
        <v>20431</v>
      </c>
      <c r="G11" s="55">
        <v>277</v>
      </c>
      <c r="H11" s="55">
        <v>5031</v>
      </c>
      <c r="I11" s="55">
        <v>573</v>
      </c>
      <c r="J11" s="55">
        <v>24</v>
      </c>
      <c r="K11" s="55">
        <v>537</v>
      </c>
      <c r="L11" s="55">
        <v>869</v>
      </c>
      <c r="M11" s="55">
        <v>343</v>
      </c>
      <c r="N11" s="28">
        <f t="shared" ref="N11:N30" si="0">SUM(E11:M11)</f>
        <v>28117</v>
      </c>
    </row>
    <row r="12" spans="1:14" x14ac:dyDescent="0.25">
      <c r="A12" s="73" t="s">
        <v>13</v>
      </c>
      <c r="B12" s="73"/>
      <c r="C12" s="74"/>
      <c r="D12" s="29" t="s">
        <v>14</v>
      </c>
      <c r="E12" s="46">
        <v>0</v>
      </c>
      <c r="F12" s="46">
        <v>2194</v>
      </c>
      <c r="G12" s="46">
        <v>220</v>
      </c>
      <c r="H12" s="46">
        <v>516</v>
      </c>
      <c r="I12" s="46">
        <v>137</v>
      </c>
      <c r="J12" s="46">
        <v>4</v>
      </c>
      <c r="K12" s="46">
        <v>178</v>
      </c>
      <c r="L12" s="46">
        <v>306</v>
      </c>
      <c r="M12" s="46">
        <v>141</v>
      </c>
      <c r="N12" s="31">
        <f t="shared" si="0"/>
        <v>3696</v>
      </c>
    </row>
    <row r="13" spans="1:14" x14ac:dyDescent="0.25">
      <c r="A13" s="75" t="s">
        <v>16</v>
      </c>
      <c r="B13" s="75"/>
      <c r="C13" s="76"/>
      <c r="D13" s="32" t="s">
        <v>15</v>
      </c>
      <c r="E13" s="55">
        <v>46</v>
      </c>
      <c r="F13" s="55">
        <v>37249</v>
      </c>
      <c r="G13" s="55">
        <v>482</v>
      </c>
      <c r="H13" s="55">
        <v>16111</v>
      </c>
      <c r="I13" s="55">
        <v>2807</v>
      </c>
      <c r="J13" s="55">
        <v>282</v>
      </c>
      <c r="K13" s="55">
        <v>1951</v>
      </c>
      <c r="L13" s="55">
        <v>3180</v>
      </c>
      <c r="M13" s="55">
        <v>1365</v>
      </c>
      <c r="N13" s="28">
        <f t="shared" si="0"/>
        <v>63473</v>
      </c>
    </row>
    <row r="14" spans="1:14" x14ac:dyDescent="0.25">
      <c r="A14" s="73" t="s">
        <v>30</v>
      </c>
      <c r="B14" s="73"/>
      <c r="C14" s="74"/>
      <c r="D14" s="29" t="s">
        <v>14</v>
      </c>
      <c r="E14" s="46">
        <v>11</v>
      </c>
      <c r="F14" s="46">
        <v>5576</v>
      </c>
      <c r="G14" s="46">
        <v>463</v>
      </c>
      <c r="H14" s="46">
        <v>2508</v>
      </c>
      <c r="I14" s="46">
        <v>1264</v>
      </c>
      <c r="J14" s="46">
        <v>134</v>
      </c>
      <c r="K14" s="46">
        <v>1608</v>
      </c>
      <c r="L14" s="46">
        <v>514</v>
      </c>
      <c r="M14" s="46">
        <v>156</v>
      </c>
      <c r="N14" s="31">
        <f t="shared" si="0"/>
        <v>12234</v>
      </c>
    </row>
    <row r="15" spans="1:14" x14ac:dyDescent="0.25">
      <c r="A15" s="75" t="s">
        <v>17</v>
      </c>
      <c r="B15" s="75"/>
      <c r="C15" s="76"/>
      <c r="D15" s="32" t="s">
        <v>15</v>
      </c>
      <c r="E15" s="55">
        <v>0</v>
      </c>
      <c r="F15" s="55">
        <v>365</v>
      </c>
      <c r="G15" s="55">
        <v>9</v>
      </c>
      <c r="H15" s="55">
        <v>141</v>
      </c>
      <c r="I15" s="55">
        <v>4</v>
      </c>
      <c r="J15" s="55">
        <v>11</v>
      </c>
      <c r="K15" s="55">
        <v>0</v>
      </c>
      <c r="L15" s="55">
        <v>0</v>
      </c>
      <c r="M15" s="55">
        <v>0</v>
      </c>
      <c r="N15" s="28">
        <f t="shared" si="0"/>
        <v>530</v>
      </c>
    </row>
    <row r="16" spans="1:14" x14ac:dyDescent="0.25">
      <c r="A16" s="73" t="s">
        <v>24</v>
      </c>
      <c r="B16" s="73"/>
      <c r="C16" s="74"/>
      <c r="D16" s="29" t="s">
        <v>14</v>
      </c>
      <c r="E16" s="46">
        <v>3</v>
      </c>
      <c r="F16" s="46">
        <v>3536</v>
      </c>
      <c r="G16" s="46">
        <v>115</v>
      </c>
      <c r="H16" s="46">
        <v>1267</v>
      </c>
      <c r="I16" s="46">
        <v>48</v>
      </c>
      <c r="J16" s="46">
        <v>79</v>
      </c>
      <c r="K16" s="46">
        <v>0</v>
      </c>
      <c r="L16" s="46">
        <v>3</v>
      </c>
      <c r="M16" s="46">
        <v>2</v>
      </c>
      <c r="N16" s="31">
        <f t="shared" si="0"/>
        <v>5053</v>
      </c>
    </row>
    <row r="17" spans="1:14" x14ac:dyDescent="0.25">
      <c r="A17" s="75" t="s">
        <v>18</v>
      </c>
      <c r="B17" s="75"/>
      <c r="C17" s="76"/>
      <c r="D17" s="32" t="s">
        <v>15</v>
      </c>
      <c r="E17" s="55">
        <v>140</v>
      </c>
      <c r="F17" s="55">
        <v>56659</v>
      </c>
      <c r="G17" s="55">
        <v>616</v>
      </c>
      <c r="H17" s="55">
        <v>18916</v>
      </c>
      <c r="I17" s="55">
        <v>2641</v>
      </c>
      <c r="J17" s="55">
        <v>337</v>
      </c>
      <c r="K17" s="55">
        <v>3148</v>
      </c>
      <c r="L17" s="55">
        <v>1225</v>
      </c>
      <c r="M17" s="55">
        <v>645</v>
      </c>
      <c r="N17" s="28">
        <f t="shared" si="0"/>
        <v>84327</v>
      </c>
    </row>
    <row r="18" spans="1:14" x14ac:dyDescent="0.25">
      <c r="A18" s="73" t="s">
        <v>25</v>
      </c>
      <c r="B18" s="73"/>
      <c r="C18" s="74"/>
      <c r="D18" s="29" t="s">
        <v>14</v>
      </c>
      <c r="E18" s="46">
        <v>54</v>
      </c>
      <c r="F18" s="46">
        <v>20935</v>
      </c>
      <c r="G18" s="46">
        <v>1397</v>
      </c>
      <c r="H18" s="46">
        <v>7805</v>
      </c>
      <c r="I18" s="46">
        <v>1646</v>
      </c>
      <c r="J18" s="46">
        <v>128</v>
      </c>
      <c r="K18" s="46">
        <v>2192</v>
      </c>
      <c r="L18" s="46">
        <v>1969</v>
      </c>
      <c r="M18" s="46">
        <v>423</v>
      </c>
      <c r="N18" s="31">
        <f t="shared" si="0"/>
        <v>36549</v>
      </c>
    </row>
    <row r="19" spans="1:14" x14ac:dyDescent="0.25">
      <c r="A19" s="75" t="s">
        <v>19</v>
      </c>
      <c r="B19" s="75"/>
      <c r="C19" s="76"/>
      <c r="D19" s="32" t="s">
        <v>15</v>
      </c>
      <c r="E19" s="55">
        <v>100</v>
      </c>
      <c r="F19" s="55">
        <v>528</v>
      </c>
      <c r="G19" s="55">
        <v>0</v>
      </c>
      <c r="H19" s="55">
        <v>291</v>
      </c>
      <c r="I19" s="55">
        <v>4876</v>
      </c>
      <c r="J19" s="55">
        <v>679</v>
      </c>
      <c r="K19" s="55">
        <v>0</v>
      </c>
      <c r="L19" s="55">
        <v>0</v>
      </c>
      <c r="M19" s="55">
        <v>0</v>
      </c>
      <c r="N19" s="28">
        <f t="shared" si="0"/>
        <v>6474</v>
      </c>
    </row>
    <row r="20" spans="1:14" x14ac:dyDescent="0.25">
      <c r="A20" s="73" t="s">
        <v>26</v>
      </c>
      <c r="B20" s="73"/>
      <c r="C20" s="74"/>
      <c r="D20" s="29" t="s">
        <v>14</v>
      </c>
      <c r="E20" s="46">
        <v>205</v>
      </c>
      <c r="F20" s="46">
        <v>33064</v>
      </c>
      <c r="G20" s="46">
        <v>898</v>
      </c>
      <c r="H20" s="46">
        <v>7893</v>
      </c>
      <c r="I20" s="46">
        <v>1237</v>
      </c>
      <c r="J20" s="46">
        <v>147</v>
      </c>
      <c r="K20" s="46">
        <v>0</v>
      </c>
      <c r="L20" s="46">
        <v>0</v>
      </c>
      <c r="M20" s="46">
        <v>0</v>
      </c>
      <c r="N20" s="31">
        <f t="shared" si="0"/>
        <v>43444</v>
      </c>
    </row>
    <row r="21" spans="1:14" x14ac:dyDescent="0.25">
      <c r="A21" s="75" t="s">
        <v>20</v>
      </c>
      <c r="B21" s="75"/>
      <c r="C21" s="76"/>
      <c r="D21" s="32" t="s">
        <v>15</v>
      </c>
      <c r="E21" s="55">
        <v>56</v>
      </c>
      <c r="F21" s="55">
        <v>19604</v>
      </c>
      <c r="G21" s="55">
        <v>76</v>
      </c>
      <c r="H21" s="55">
        <v>7162</v>
      </c>
      <c r="I21" s="55">
        <v>2716</v>
      </c>
      <c r="J21" s="55">
        <v>160</v>
      </c>
      <c r="K21" s="55">
        <v>5264</v>
      </c>
      <c r="L21" s="55">
        <v>479</v>
      </c>
      <c r="M21" s="55">
        <v>38</v>
      </c>
      <c r="N21" s="28">
        <f t="shared" si="0"/>
        <v>35555</v>
      </c>
    </row>
    <row r="22" spans="1:14" x14ac:dyDescent="0.25">
      <c r="A22" s="73" t="s">
        <v>27</v>
      </c>
      <c r="B22" s="73"/>
      <c r="C22" s="74"/>
      <c r="D22" s="29" t="s">
        <v>14</v>
      </c>
      <c r="E22" s="46">
        <v>41</v>
      </c>
      <c r="F22" s="46">
        <v>9687</v>
      </c>
      <c r="G22" s="46">
        <v>278</v>
      </c>
      <c r="H22" s="46">
        <v>4078</v>
      </c>
      <c r="I22" s="46">
        <v>2102</v>
      </c>
      <c r="J22" s="46">
        <v>128</v>
      </c>
      <c r="K22" s="46">
        <v>2305</v>
      </c>
      <c r="L22" s="46">
        <v>371</v>
      </c>
      <c r="M22" s="46">
        <v>191</v>
      </c>
      <c r="N22" s="31">
        <f t="shared" si="0"/>
        <v>19181</v>
      </c>
    </row>
    <row r="23" spans="1:14" x14ac:dyDescent="0.25">
      <c r="A23" s="93" t="s">
        <v>67</v>
      </c>
      <c r="B23" s="93"/>
      <c r="C23" s="94"/>
      <c r="D23" s="32" t="s">
        <v>15</v>
      </c>
      <c r="E23" s="55">
        <v>9</v>
      </c>
      <c r="F23" s="55">
        <v>2234</v>
      </c>
      <c r="G23" s="55">
        <v>11</v>
      </c>
      <c r="H23" s="55">
        <v>1116</v>
      </c>
      <c r="I23" s="55">
        <v>126</v>
      </c>
      <c r="J23" s="55">
        <v>8</v>
      </c>
      <c r="K23" s="55">
        <v>2</v>
      </c>
      <c r="L23" s="55">
        <v>596</v>
      </c>
      <c r="M23" s="55">
        <v>42</v>
      </c>
      <c r="N23" s="28">
        <f t="shared" si="0"/>
        <v>4144</v>
      </c>
    </row>
    <row r="24" spans="1:14" x14ac:dyDescent="0.25">
      <c r="A24" s="73" t="s">
        <v>28</v>
      </c>
      <c r="B24" s="73"/>
      <c r="C24" s="74"/>
      <c r="D24" s="29" t="s">
        <v>14</v>
      </c>
      <c r="E24" s="46">
        <v>2</v>
      </c>
      <c r="F24" s="46">
        <v>3959</v>
      </c>
      <c r="G24" s="46">
        <v>31</v>
      </c>
      <c r="H24" s="46">
        <v>1629</v>
      </c>
      <c r="I24" s="46">
        <v>498</v>
      </c>
      <c r="J24" s="46">
        <v>36</v>
      </c>
      <c r="K24" s="46">
        <v>7</v>
      </c>
      <c r="L24" s="46">
        <v>246</v>
      </c>
      <c r="M24" s="46">
        <v>21</v>
      </c>
      <c r="N24" s="31">
        <f t="shared" si="0"/>
        <v>6429</v>
      </c>
    </row>
    <row r="25" spans="1:14" x14ac:dyDescent="0.25">
      <c r="A25" s="75" t="s">
        <v>21</v>
      </c>
      <c r="B25" s="75"/>
      <c r="C25" s="76"/>
      <c r="D25" s="32" t="s">
        <v>15</v>
      </c>
      <c r="E25" s="55">
        <v>18</v>
      </c>
      <c r="F25" s="55">
        <v>2198</v>
      </c>
      <c r="G25" s="55">
        <v>127</v>
      </c>
      <c r="H25" s="55">
        <v>659</v>
      </c>
      <c r="I25" s="55">
        <v>53</v>
      </c>
      <c r="J25" s="55">
        <v>8</v>
      </c>
      <c r="K25" s="55">
        <v>101</v>
      </c>
      <c r="L25" s="55">
        <v>410</v>
      </c>
      <c r="M25" s="55">
        <v>190</v>
      </c>
      <c r="N25" s="28">
        <f t="shared" si="0"/>
        <v>3764</v>
      </c>
    </row>
    <row r="26" spans="1:14" x14ac:dyDescent="0.25">
      <c r="A26" s="73" t="s">
        <v>29</v>
      </c>
      <c r="B26" s="73"/>
      <c r="C26" s="74"/>
      <c r="D26" s="29" t="s">
        <v>14</v>
      </c>
      <c r="E26" s="46">
        <v>85</v>
      </c>
      <c r="F26" s="46">
        <v>28783</v>
      </c>
      <c r="G26" s="46">
        <v>562</v>
      </c>
      <c r="H26" s="46">
        <v>7543</v>
      </c>
      <c r="I26" s="46">
        <v>955</v>
      </c>
      <c r="J26" s="46">
        <v>95</v>
      </c>
      <c r="K26" s="46">
        <v>1248</v>
      </c>
      <c r="L26" s="46">
        <v>221</v>
      </c>
      <c r="M26" s="46">
        <v>251</v>
      </c>
      <c r="N26" s="31">
        <f t="shared" si="0"/>
        <v>39743</v>
      </c>
    </row>
    <row r="27" spans="1:14" x14ac:dyDescent="0.25">
      <c r="A27" s="75" t="s">
        <v>22</v>
      </c>
      <c r="B27" s="75"/>
      <c r="C27" s="76"/>
      <c r="D27" s="32" t="s">
        <v>15</v>
      </c>
      <c r="E27" s="55">
        <v>81</v>
      </c>
      <c r="F27" s="55">
        <v>39586</v>
      </c>
      <c r="G27" s="55">
        <v>172</v>
      </c>
      <c r="H27" s="55">
        <v>14695</v>
      </c>
      <c r="I27" s="55">
        <v>1472</v>
      </c>
      <c r="J27" s="55">
        <v>63</v>
      </c>
      <c r="K27" s="55">
        <v>0</v>
      </c>
      <c r="L27" s="55">
        <v>501</v>
      </c>
      <c r="M27" s="55">
        <v>36</v>
      </c>
      <c r="N27" s="28">
        <f t="shared" si="0"/>
        <v>56606</v>
      </c>
    </row>
    <row r="28" spans="1:14" x14ac:dyDescent="0.25">
      <c r="A28" s="73" t="s">
        <v>31</v>
      </c>
      <c r="B28" s="73"/>
      <c r="C28" s="74"/>
      <c r="D28" s="29" t="s">
        <v>14</v>
      </c>
      <c r="E28" s="46">
        <v>5</v>
      </c>
      <c r="F28" s="46">
        <v>4016</v>
      </c>
      <c r="G28" s="46">
        <v>195</v>
      </c>
      <c r="H28" s="46">
        <v>1625</v>
      </c>
      <c r="I28" s="46">
        <v>275</v>
      </c>
      <c r="J28" s="46">
        <v>17</v>
      </c>
      <c r="K28" s="46">
        <v>0</v>
      </c>
      <c r="L28" s="46">
        <v>45</v>
      </c>
      <c r="M28" s="46">
        <v>2</v>
      </c>
      <c r="N28" s="31">
        <f t="shared" si="0"/>
        <v>6180</v>
      </c>
    </row>
    <row r="29" spans="1:14" x14ac:dyDescent="0.25">
      <c r="A29" s="75" t="s">
        <v>23</v>
      </c>
      <c r="B29" s="75"/>
      <c r="C29" s="76"/>
      <c r="D29" s="32" t="s">
        <v>15</v>
      </c>
      <c r="E29" s="55">
        <v>1</v>
      </c>
      <c r="F29" s="55">
        <v>5</v>
      </c>
      <c r="G29" s="55">
        <v>0</v>
      </c>
      <c r="H29" s="55">
        <v>0</v>
      </c>
      <c r="I29" s="55">
        <v>0</v>
      </c>
      <c r="J29" s="55">
        <v>24</v>
      </c>
      <c r="K29" s="55">
        <v>0</v>
      </c>
      <c r="L29" s="55">
        <v>0</v>
      </c>
      <c r="M29" s="55">
        <v>0</v>
      </c>
      <c r="N29" s="28">
        <f t="shared" si="0"/>
        <v>30</v>
      </c>
    </row>
    <row r="30" spans="1:14" x14ac:dyDescent="0.25">
      <c r="A30" s="73" t="s">
        <v>32</v>
      </c>
      <c r="B30" s="73"/>
      <c r="C30" s="74"/>
      <c r="D30" s="29" t="s">
        <v>14</v>
      </c>
      <c r="E30" s="46">
        <v>22</v>
      </c>
      <c r="F30" s="46">
        <v>2843</v>
      </c>
      <c r="G30" s="46">
        <v>731</v>
      </c>
      <c r="H30" s="46">
        <v>1158</v>
      </c>
      <c r="I30" s="46">
        <v>721</v>
      </c>
      <c r="J30" s="46">
        <v>194</v>
      </c>
      <c r="K30" s="46">
        <v>113</v>
      </c>
      <c r="L30" s="46">
        <v>15</v>
      </c>
      <c r="M30" s="46">
        <v>18</v>
      </c>
      <c r="N30" s="31">
        <f t="shared" si="0"/>
        <v>5815</v>
      </c>
    </row>
    <row r="31" spans="1:14" x14ac:dyDescent="0.25">
      <c r="A31" s="79" t="s">
        <v>34</v>
      </c>
      <c r="B31" s="79"/>
      <c r="C31" s="80"/>
      <c r="D31" s="33" t="s">
        <v>15</v>
      </c>
      <c r="E31" s="28">
        <f t="shared" ref="E31:N31" si="1">E11+E13+E15+E17+E19+E21+E23+E25+E27+E29</f>
        <v>483</v>
      </c>
      <c r="F31" s="28">
        <f t="shared" si="1"/>
        <v>178859</v>
      </c>
      <c r="G31" s="28">
        <f t="shared" si="1"/>
        <v>1770</v>
      </c>
      <c r="H31" s="28">
        <f t="shared" si="1"/>
        <v>64122</v>
      </c>
      <c r="I31" s="28">
        <f t="shared" si="1"/>
        <v>15268</v>
      </c>
      <c r="J31" s="28">
        <f t="shared" si="1"/>
        <v>1596</v>
      </c>
      <c r="K31" s="28">
        <f t="shared" si="1"/>
        <v>11003</v>
      </c>
      <c r="L31" s="28">
        <f t="shared" si="1"/>
        <v>7260</v>
      </c>
      <c r="M31" s="28">
        <f t="shared" si="1"/>
        <v>2659</v>
      </c>
      <c r="N31" s="28">
        <f t="shared" si="1"/>
        <v>283020</v>
      </c>
    </row>
    <row r="32" spans="1:14" x14ac:dyDescent="0.25">
      <c r="A32" s="79"/>
      <c r="B32" s="79"/>
      <c r="C32" s="80"/>
      <c r="D32" s="34" t="s">
        <v>14</v>
      </c>
      <c r="E32" s="31">
        <f t="shared" ref="E32:N32" si="2">E12+E14+E16+E18+E20+E22+E24+E26+E28+E30</f>
        <v>428</v>
      </c>
      <c r="F32" s="31">
        <f t="shared" si="2"/>
        <v>114593</v>
      </c>
      <c r="G32" s="31">
        <f t="shared" si="2"/>
        <v>4890</v>
      </c>
      <c r="H32" s="31">
        <f t="shared" si="2"/>
        <v>36022</v>
      </c>
      <c r="I32" s="31">
        <f t="shared" si="2"/>
        <v>8883</v>
      </c>
      <c r="J32" s="31">
        <f t="shared" si="2"/>
        <v>962</v>
      </c>
      <c r="K32" s="31">
        <f t="shared" si="2"/>
        <v>7651</v>
      </c>
      <c r="L32" s="31">
        <f t="shared" si="2"/>
        <v>3690</v>
      </c>
      <c r="M32" s="31">
        <f t="shared" si="2"/>
        <v>1205</v>
      </c>
      <c r="N32" s="31">
        <f t="shared" si="2"/>
        <v>178324</v>
      </c>
    </row>
    <row r="33" spans="1:14" x14ac:dyDescent="0.25">
      <c r="A33" s="83" t="s">
        <v>40</v>
      </c>
      <c r="B33" s="81" t="s">
        <v>38</v>
      </c>
      <c r="C33" s="86" t="s">
        <v>35</v>
      </c>
      <c r="D33" s="87"/>
      <c r="E33" s="56">
        <v>947</v>
      </c>
      <c r="F33" s="56">
        <v>221914</v>
      </c>
      <c r="G33" s="56">
        <v>11595</v>
      </c>
      <c r="H33" s="56">
        <v>39445</v>
      </c>
      <c r="I33" s="56">
        <v>9395</v>
      </c>
      <c r="J33" s="56">
        <v>760</v>
      </c>
      <c r="K33" s="56">
        <v>8749</v>
      </c>
      <c r="L33" s="56">
        <v>9033</v>
      </c>
      <c r="M33" s="56">
        <v>4116</v>
      </c>
      <c r="N33" s="35">
        <f>SUM(E33:M33)</f>
        <v>305954</v>
      </c>
    </row>
    <row r="34" spans="1:14" x14ac:dyDescent="0.25">
      <c r="A34" s="84"/>
      <c r="B34" s="82"/>
      <c r="C34" s="88" t="s">
        <v>36</v>
      </c>
      <c r="D34" s="89"/>
      <c r="E34" s="57">
        <v>129</v>
      </c>
      <c r="F34" s="57">
        <v>46284</v>
      </c>
      <c r="G34" s="57">
        <v>1923</v>
      </c>
      <c r="H34" s="57">
        <v>12352</v>
      </c>
      <c r="I34" s="57">
        <v>3536</v>
      </c>
      <c r="J34" s="57">
        <v>350</v>
      </c>
      <c r="K34" s="57">
        <v>3257</v>
      </c>
      <c r="L34" s="57">
        <v>1682</v>
      </c>
      <c r="M34" s="57">
        <v>706</v>
      </c>
      <c r="N34" s="36">
        <f>SUM(E34:M34)</f>
        <v>70219</v>
      </c>
    </row>
    <row r="35" spans="1:14" x14ac:dyDescent="0.25">
      <c r="A35" s="84"/>
      <c r="B35" s="82"/>
      <c r="C35" s="77" t="s">
        <v>37</v>
      </c>
      <c r="D35" s="78"/>
      <c r="E35" s="37">
        <f t="shared" ref="E35:N35" si="3">E34/(E33+E34)</f>
        <v>0.11988847583643122</v>
      </c>
      <c r="F35" s="37">
        <f t="shared" si="3"/>
        <v>0.17257399384037167</v>
      </c>
      <c r="G35" s="37">
        <f t="shared" si="3"/>
        <v>0.14225477141588994</v>
      </c>
      <c r="H35" s="37">
        <f t="shared" si="3"/>
        <v>0.2384694094252563</v>
      </c>
      <c r="I35" s="37">
        <f t="shared" si="3"/>
        <v>0.27345139587038897</v>
      </c>
      <c r="J35" s="37">
        <f t="shared" si="3"/>
        <v>0.31531531531531531</v>
      </c>
      <c r="K35" s="37">
        <f t="shared" si="3"/>
        <v>0.2712810261535899</v>
      </c>
      <c r="L35" s="37">
        <f t="shared" si="3"/>
        <v>0.15697620158656089</v>
      </c>
      <c r="M35" s="37">
        <f t="shared" si="3"/>
        <v>0.14641227706345913</v>
      </c>
      <c r="N35" s="37">
        <f t="shared" si="3"/>
        <v>0.1866667730007204</v>
      </c>
    </row>
    <row r="36" spans="1:14" x14ac:dyDescent="0.25">
      <c r="A36" s="84"/>
      <c r="B36" s="81" t="s">
        <v>39</v>
      </c>
      <c r="C36" s="86" t="s">
        <v>35</v>
      </c>
      <c r="D36" s="87"/>
      <c r="E36" s="60">
        <v>141</v>
      </c>
      <c r="F36" s="60">
        <v>55865</v>
      </c>
      <c r="G36" s="60">
        <v>2300</v>
      </c>
      <c r="H36" s="60">
        <v>14137</v>
      </c>
      <c r="I36" s="60">
        <v>4438</v>
      </c>
      <c r="J36" s="60">
        <v>374</v>
      </c>
      <c r="K36" s="60">
        <v>3963</v>
      </c>
      <c r="L36" s="60">
        <v>1737</v>
      </c>
      <c r="M36" s="60">
        <v>754</v>
      </c>
      <c r="N36" s="38">
        <f>SUM(E36:M36)</f>
        <v>83709</v>
      </c>
    </row>
    <row r="37" spans="1:14" x14ac:dyDescent="0.25">
      <c r="A37" s="84"/>
      <c r="B37" s="82"/>
      <c r="C37" s="88" t="s">
        <v>36</v>
      </c>
      <c r="D37" s="89"/>
      <c r="E37" s="59">
        <v>24</v>
      </c>
      <c r="F37" s="59">
        <v>21155</v>
      </c>
      <c r="G37" s="59">
        <v>755</v>
      </c>
      <c r="H37" s="59">
        <v>4744</v>
      </c>
      <c r="I37" s="59">
        <v>1749</v>
      </c>
      <c r="J37" s="59">
        <v>77</v>
      </c>
      <c r="K37" s="59">
        <v>1800</v>
      </c>
      <c r="L37" s="59">
        <v>175</v>
      </c>
      <c r="M37" s="59">
        <v>193</v>
      </c>
      <c r="N37" s="36">
        <f>SUM(E37:M37)</f>
        <v>30672</v>
      </c>
    </row>
    <row r="38" spans="1:14" ht="15" customHeight="1" x14ac:dyDescent="0.25">
      <c r="A38" s="85"/>
      <c r="B38" s="82"/>
      <c r="C38" s="77" t="s">
        <v>37</v>
      </c>
      <c r="D38" s="78"/>
      <c r="E38" s="37">
        <f t="shared" ref="E38:N38" si="4">E37/(E37+E36)</f>
        <v>0.14545454545454545</v>
      </c>
      <c r="F38" s="37">
        <f t="shared" si="4"/>
        <v>0.27466891716437292</v>
      </c>
      <c r="G38" s="37">
        <f t="shared" si="4"/>
        <v>0.24713584288052373</v>
      </c>
      <c r="H38" s="37">
        <f t="shared" si="4"/>
        <v>0.25125787829034479</v>
      </c>
      <c r="I38" s="37">
        <f t="shared" si="4"/>
        <v>0.28268951026345562</v>
      </c>
      <c r="J38" s="37">
        <f t="shared" si="4"/>
        <v>0.17073170731707318</v>
      </c>
      <c r="K38" s="37">
        <f t="shared" si="4"/>
        <v>0.31233732431025507</v>
      </c>
      <c r="L38" s="37">
        <f t="shared" si="4"/>
        <v>9.1527196652719661E-2</v>
      </c>
      <c r="M38" s="37">
        <f t="shared" si="4"/>
        <v>0.20380147835269272</v>
      </c>
      <c r="N38" s="37">
        <f t="shared" si="4"/>
        <v>0.26815642458100558</v>
      </c>
    </row>
  </sheetData>
  <customSheetViews>
    <customSheetView guid="{63A9D80A-8E4A-4F33-B584-5ACED899AD49}" showGridLines="0" fitToPage="1" topLeftCell="A10">
      <selection activeCell="E36" sqref="E36"/>
      <pageMargins left="0.70866141732283472" right="0" top="1.1811023622047245" bottom="0.74803149606299213" header="3.937007874015748E-2" footer="0.31496062992125984"/>
      <pageSetup paperSize="9" scale="79" orientation="landscape" r:id="rId1"/>
      <headerFooter alignWithMargins="0"/>
    </customSheetView>
  </customSheetViews>
  <mergeCells count="34">
    <mergeCell ref="C37:D37"/>
    <mergeCell ref="C36:D36"/>
    <mergeCell ref="C34:D34"/>
    <mergeCell ref="C33:D33"/>
    <mergeCell ref="A33:A38"/>
    <mergeCell ref="B33:B35"/>
    <mergeCell ref="B36:B38"/>
    <mergeCell ref="C35:D35"/>
    <mergeCell ref="C38:D38"/>
    <mergeCell ref="A29:C29"/>
    <mergeCell ref="A18:C18"/>
    <mergeCell ref="A27:C27"/>
    <mergeCell ref="A31:C32"/>
    <mergeCell ref="A30:C30"/>
    <mergeCell ref="A19:C19"/>
    <mergeCell ref="A20:C20"/>
    <mergeCell ref="A21:C21"/>
    <mergeCell ref="A22:C22"/>
    <mergeCell ref="A23:C23"/>
    <mergeCell ref="A24:C24"/>
    <mergeCell ref="A25:C25"/>
    <mergeCell ref="A26:C26"/>
    <mergeCell ref="A28:C28"/>
    <mergeCell ref="I1:N6"/>
    <mergeCell ref="A8:D10"/>
    <mergeCell ref="E8:N8"/>
    <mergeCell ref="E10:N10"/>
    <mergeCell ref="A11:C11"/>
    <mergeCell ref="A17:C17"/>
    <mergeCell ref="A13:C13"/>
    <mergeCell ref="A12:C12"/>
    <mergeCell ref="A14:C14"/>
    <mergeCell ref="A15:C15"/>
    <mergeCell ref="A16:C16"/>
  </mergeCells>
  <printOptions gridLines="1"/>
  <pageMargins left="0.70866141732283472" right="0" top="1.1811023622047245" bottom="0.74803149606299213" header="3.937007874015748E-2" footer="0.31496062992125984"/>
  <pageSetup paperSize="9" scale="80" orientation="landscape" r:id="rId2"/>
  <headerFooter differentFirst="1">
    <oddHeader>&amp;R&amp;G</oddHeader>
  </headerFooter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N38"/>
  <sheetViews>
    <sheetView showGridLines="0" showRuler="0" showWhiteSpace="0" zoomScale="85" zoomScaleNormal="85" workbookViewId="0">
      <selection activeCell="C45" sqref="C45"/>
    </sheetView>
  </sheetViews>
  <sheetFormatPr baseColWidth="10" defaultColWidth="11.42578125" defaultRowHeight="15" x14ac:dyDescent="0.25"/>
  <cols>
    <col min="1" max="2" width="11.42578125" style="25"/>
    <col min="3" max="3" width="12.42578125" style="25" customWidth="1"/>
    <col min="4" max="4" width="3.5703125" style="25" bestFit="1" customWidth="1"/>
    <col min="5" max="5" width="11.42578125" style="25"/>
    <col min="6" max="6" width="13.140625" style="25" customWidth="1"/>
    <col min="7" max="13" width="11.42578125" style="25"/>
    <col min="14" max="14" width="14.140625" style="25" customWidth="1"/>
    <col min="15" max="16384" width="11.42578125" style="25"/>
  </cols>
  <sheetData>
    <row r="1" spans="1:14" x14ac:dyDescent="0.25">
      <c r="I1" s="90" t="s">
        <v>84</v>
      </c>
      <c r="J1" s="91"/>
      <c r="K1" s="91"/>
      <c r="L1" s="91"/>
      <c r="M1" s="91"/>
      <c r="N1" s="91"/>
    </row>
    <row r="2" spans="1:14" x14ac:dyDescent="0.25">
      <c r="I2" s="91"/>
      <c r="J2" s="91"/>
      <c r="K2" s="91"/>
      <c r="L2" s="91"/>
      <c r="M2" s="91"/>
      <c r="N2" s="91"/>
    </row>
    <row r="3" spans="1:14" x14ac:dyDescent="0.25">
      <c r="I3" s="91"/>
      <c r="J3" s="91"/>
      <c r="K3" s="91"/>
      <c r="L3" s="91"/>
      <c r="M3" s="91"/>
      <c r="N3" s="91"/>
    </row>
    <row r="4" spans="1:14" x14ac:dyDescent="0.25">
      <c r="I4" s="91"/>
      <c r="J4" s="91"/>
      <c r="K4" s="91"/>
      <c r="L4" s="91"/>
      <c r="M4" s="91"/>
      <c r="N4" s="91"/>
    </row>
    <row r="5" spans="1:14" x14ac:dyDescent="0.25">
      <c r="I5" s="91"/>
      <c r="J5" s="91"/>
      <c r="K5" s="91"/>
      <c r="L5" s="91"/>
      <c r="M5" s="91"/>
      <c r="N5" s="91"/>
    </row>
    <row r="6" spans="1:14" x14ac:dyDescent="0.25">
      <c r="I6" s="91"/>
      <c r="J6" s="91"/>
      <c r="K6" s="91"/>
      <c r="L6" s="91"/>
      <c r="M6" s="91"/>
      <c r="N6" s="91"/>
    </row>
    <row r="8" spans="1:14" ht="15" customHeight="1" x14ac:dyDescent="0.25">
      <c r="A8" s="95" t="s">
        <v>41</v>
      </c>
      <c r="B8" s="96"/>
      <c r="C8" s="96"/>
      <c r="D8" s="97"/>
      <c r="E8" s="92" t="s">
        <v>0</v>
      </c>
      <c r="F8" s="92"/>
      <c r="G8" s="92"/>
      <c r="H8" s="92"/>
      <c r="I8" s="92"/>
      <c r="J8" s="92"/>
      <c r="K8" s="92"/>
      <c r="L8" s="92"/>
      <c r="M8" s="92"/>
      <c r="N8" s="92"/>
    </row>
    <row r="9" spans="1:14" ht="22.5" x14ac:dyDescent="0.25">
      <c r="A9" s="98"/>
      <c r="B9" s="99"/>
      <c r="C9" s="99"/>
      <c r="D9" s="100"/>
      <c r="E9" s="50" t="str">
        <f>+AND!E9</f>
        <v>M1 ambul. y taxis</v>
      </c>
      <c r="F9" s="50" t="str">
        <f>+AND!F9</f>
        <v>Resto M1</v>
      </c>
      <c r="G9" s="50" t="str">
        <f>+AND!G9</f>
        <v>L y Quads</v>
      </c>
      <c r="H9" s="50" t="str">
        <f>+AND!H9</f>
        <v>N1</v>
      </c>
      <c r="I9" s="50" t="str">
        <f>+AND!I9</f>
        <v>N2 y N3</v>
      </c>
      <c r="J9" s="50" t="str">
        <f>+AND!J9</f>
        <v>M2 y M3</v>
      </c>
      <c r="K9" s="50" t="str">
        <f>+AND!K9</f>
        <v>O</v>
      </c>
      <c r="L9" s="50" t="str">
        <f>+AND!L9</f>
        <v>T</v>
      </c>
      <c r="M9" s="50" t="str">
        <f>+AND!M9</f>
        <v>Resto</v>
      </c>
      <c r="N9" s="51" t="str">
        <f>+AND!N9</f>
        <v>TOTAL</v>
      </c>
    </row>
    <row r="10" spans="1:14" ht="15" customHeight="1" x14ac:dyDescent="0.25">
      <c r="A10" s="101"/>
      <c r="B10" s="102"/>
      <c r="C10" s="102"/>
      <c r="D10" s="103"/>
      <c r="E10" s="92" t="s">
        <v>9</v>
      </c>
      <c r="F10" s="92"/>
      <c r="G10" s="92"/>
      <c r="H10" s="92"/>
      <c r="I10" s="92"/>
      <c r="J10" s="92"/>
      <c r="K10" s="92"/>
      <c r="L10" s="92"/>
      <c r="M10" s="92"/>
      <c r="N10" s="92"/>
    </row>
    <row r="11" spans="1:14" x14ac:dyDescent="0.25">
      <c r="A11" s="75" t="s">
        <v>12</v>
      </c>
      <c r="B11" s="75"/>
      <c r="C11" s="76"/>
      <c r="D11" s="26" t="s">
        <v>15</v>
      </c>
      <c r="E11" s="66">
        <v>89</v>
      </c>
      <c r="F11" s="66">
        <v>42458</v>
      </c>
      <c r="G11" s="66">
        <v>639</v>
      </c>
      <c r="H11" s="66">
        <v>6328</v>
      </c>
      <c r="I11" s="66">
        <v>799</v>
      </c>
      <c r="J11" s="66">
        <v>88</v>
      </c>
      <c r="K11" s="66">
        <v>322</v>
      </c>
      <c r="L11" s="66">
        <v>213</v>
      </c>
      <c r="M11" s="66">
        <v>166</v>
      </c>
      <c r="N11" s="28">
        <f t="shared" ref="N11:N30" si="0">SUM(E11:M11)</f>
        <v>51102</v>
      </c>
    </row>
    <row r="12" spans="1:14" x14ac:dyDescent="0.25">
      <c r="A12" s="73" t="s">
        <v>13</v>
      </c>
      <c r="B12" s="73"/>
      <c r="C12" s="74"/>
      <c r="D12" s="29" t="s">
        <v>14</v>
      </c>
      <c r="E12" s="46">
        <v>15</v>
      </c>
      <c r="F12" s="46">
        <v>2979</v>
      </c>
      <c r="G12" s="46">
        <v>603</v>
      </c>
      <c r="H12" s="46">
        <v>563</v>
      </c>
      <c r="I12" s="46">
        <v>112</v>
      </c>
      <c r="J12" s="46">
        <v>14</v>
      </c>
      <c r="K12" s="46">
        <v>120</v>
      </c>
      <c r="L12" s="46">
        <v>43</v>
      </c>
      <c r="M12" s="46">
        <v>59</v>
      </c>
      <c r="N12" s="31">
        <f t="shared" si="0"/>
        <v>4508</v>
      </c>
    </row>
    <row r="13" spans="1:14" x14ac:dyDescent="0.25">
      <c r="A13" s="75" t="s">
        <v>16</v>
      </c>
      <c r="B13" s="75"/>
      <c r="C13" s="76"/>
      <c r="D13" s="32" t="s">
        <v>15</v>
      </c>
      <c r="E13" s="66">
        <v>194</v>
      </c>
      <c r="F13" s="66">
        <v>40132</v>
      </c>
      <c r="G13" s="66">
        <v>1066</v>
      </c>
      <c r="H13" s="66">
        <v>12923</v>
      </c>
      <c r="I13" s="66">
        <v>3329</v>
      </c>
      <c r="J13" s="66">
        <v>755</v>
      </c>
      <c r="K13" s="66">
        <v>703</v>
      </c>
      <c r="L13" s="66">
        <v>600</v>
      </c>
      <c r="M13" s="66">
        <v>321</v>
      </c>
      <c r="N13" s="28">
        <f t="shared" si="0"/>
        <v>60023</v>
      </c>
    </row>
    <row r="14" spans="1:14" x14ac:dyDescent="0.25">
      <c r="A14" s="73" t="s">
        <v>30</v>
      </c>
      <c r="B14" s="73"/>
      <c r="C14" s="74"/>
      <c r="D14" s="29" t="s">
        <v>14</v>
      </c>
      <c r="E14" s="46">
        <v>26</v>
      </c>
      <c r="F14" s="46">
        <v>7780</v>
      </c>
      <c r="G14" s="46">
        <v>933</v>
      </c>
      <c r="H14" s="46">
        <v>3361</v>
      </c>
      <c r="I14" s="46">
        <v>1143</v>
      </c>
      <c r="J14" s="46">
        <v>308</v>
      </c>
      <c r="K14" s="46">
        <v>499</v>
      </c>
      <c r="L14" s="46">
        <v>111</v>
      </c>
      <c r="M14" s="46">
        <v>118</v>
      </c>
      <c r="N14" s="31">
        <f t="shared" si="0"/>
        <v>14279</v>
      </c>
    </row>
    <row r="15" spans="1:14" x14ac:dyDescent="0.25">
      <c r="A15" s="75" t="s">
        <v>17</v>
      </c>
      <c r="B15" s="75"/>
      <c r="C15" s="76"/>
      <c r="D15" s="32" t="s">
        <v>15</v>
      </c>
      <c r="E15" s="66">
        <v>11</v>
      </c>
      <c r="F15" s="66">
        <v>1819</v>
      </c>
      <c r="G15" s="66">
        <v>126</v>
      </c>
      <c r="H15" s="66">
        <v>643</v>
      </c>
      <c r="I15" s="66">
        <v>76</v>
      </c>
      <c r="J15" s="66">
        <v>90</v>
      </c>
      <c r="K15" s="66">
        <v>0</v>
      </c>
      <c r="L15" s="66">
        <v>0</v>
      </c>
      <c r="M15" s="66">
        <v>0</v>
      </c>
      <c r="N15" s="28">
        <f t="shared" si="0"/>
        <v>2765</v>
      </c>
    </row>
    <row r="16" spans="1:14" x14ac:dyDescent="0.25">
      <c r="A16" s="73" t="s">
        <v>24</v>
      </c>
      <c r="B16" s="73"/>
      <c r="C16" s="74"/>
      <c r="D16" s="29" t="s">
        <v>14</v>
      </c>
      <c r="E16" s="46">
        <v>23</v>
      </c>
      <c r="F16" s="46">
        <v>4862</v>
      </c>
      <c r="G16" s="46">
        <v>257</v>
      </c>
      <c r="H16" s="46">
        <v>1696</v>
      </c>
      <c r="I16" s="46">
        <v>119</v>
      </c>
      <c r="J16" s="46">
        <v>182</v>
      </c>
      <c r="K16" s="46">
        <v>0</v>
      </c>
      <c r="L16" s="46">
        <v>2</v>
      </c>
      <c r="M16" s="46">
        <v>0</v>
      </c>
      <c r="N16" s="31">
        <f t="shared" si="0"/>
        <v>7141</v>
      </c>
    </row>
    <row r="17" spans="1:14" x14ac:dyDescent="0.25">
      <c r="A17" s="75" t="s">
        <v>18</v>
      </c>
      <c r="B17" s="75"/>
      <c r="C17" s="76"/>
      <c r="D17" s="32" t="s">
        <v>15</v>
      </c>
      <c r="E17" s="66">
        <v>435</v>
      </c>
      <c r="F17" s="66">
        <v>147465</v>
      </c>
      <c r="G17" s="66">
        <v>3698</v>
      </c>
      <c r="H17" s="66">
        <v>34804</v>
      </c>
      <c r="I17" s="66">
        <v>6794</v>
      </c>
      <c r="J17" s="66">
        <v>1223</v>
      </c>
      <c r="K17" s="66">
        <v>3506</v>
      </c>
      <c r="L17" s="66">
        <v>1117</v>
      </c>
      <c r="M17" s="66">
        <v>929</v>
      </c>
      <c r="N17" s="28">
        <f t="shared" si="0"/>
        <v>199971</v>
      </c>
    </row>
    <row r="18" spans="1:14" x14ac:dyDescent="0.25">
      <c r="A18" s="73" t="s">
        <v>25</v>
      </c>
      <c r="B18" s="73"/>
      <c r="C18" s="74"/>
      <c r="D18" s="29" t="s">
        <v>14</v>
      </c>
      <c r="E18" s="46">
        <v>88</v>
      </c>
      <c r="F18" s="46">
        <v>34233</v>
      </c>
      <c r="G18" s="46">
        <v>3340</v>
      </c>
      <c r="H18" s="46">
        <v>9859</v>
      </c>
      <c r="I18" s="46">
        <v>1980</v>
      </c>
      <c r="J18" s="46">
        <v>243</v>
      </c>
      <c r="K18" s="46">
        <v>1136</v>
      </c>
      <c r="L18" s="46">
        <v>242</v>
      </c>
      <c r="M18" s="46">
        <v>231</v>
      </c>
      <c r="N18" s="31">
        <f t="shared" si="0"/>
        <v>51352</v>
      </c>
    </row>
    <row r="19" spans="1:14" x14ac:dyDescent="0.25">
      <c r="A19" s="75" t="s">
        <v>19</v>
      </c>
      <c r="B19" s="75"/>
      <c r="C19" s="76"/>
      <c r="D19" s="32" t="s">
        <v>15</v>
      </c>
      <c r="E19" s="66">
        <v>215</v>
      </c>
      <c r="F19" s="66">
        <v>1339</v>
      </c>
      <c r="G19" s="66">
        <v>0</v>
      </c>
      <c r="H19" s="66">
        <v>683</v>
      </c>
      <c r="I19" s="66">
        <v>3810</v>
      </c>
      <c r="J19" s="66">
        <v>2255</v>
      </c>
      <c r="K19" s="66">
        <v>0</v>
      </c>
      <c r="L19" s="66">
        <v>0</v>
      </c>
      <c r="M19" s="66">
        <v>0</v>
      </c>
      <c r="N19" s="28">
        <f t="shared" si="0"/>
        <v>8302</v>
      </c>
    </row>
    <row r="20" spans="1:14" x14ac:dyDescent="0.25">
      <c r="A20" s="73" t="s">
        <v>26</v>
      </c>
      <c r="B20" s="73"/>
      <c r="C20" s="74"/>
      <c r="D20" s="29" t="s">
        <v>14</v>
      </c>
      <c r="E20" s="46">
        <v>363</v>
      </c>
      <c r="F20" s="46">
        <v>44627</v>
      </c>
      <c r="G20" s="46">
        <v>2274</v>
      </c>
      <c r="H20" s="46">
        <v>8627</v>
      </c>
      <c r="I20" s="46">
        <v>700</v>
      </c>
      <c r="J20" s="46">
        <v>206</v>
      </c>
      <c r="K20" s="46">
        <v>0</v>
      </c>
      <c r="L20" s="46">
        <v>0</v>
      </c>
      <c r="M20" s="46">
        <v>0</v>
      </c>
      <c r="N20" s="31">
        <f t="shared" si="0"/>
        <v>56797</v>
      </c>
    </row>
    <row r="21" spans="1:14" x14ac:dyDescent="0.25">
      <c r="A21" s="75" t="s">
        <v>20</v>
      </c>
      <c r="B21" s="75"/>
      <c r="C21" s="76"/>
      <c r="D21" s="32" t="s">
        <v>15</v>
      </c>
      <c r="E21" s="66">
        <v>117</v>
      </c>
      <c r="F21" s="66">
        <v>28905</v>
      </c>
      <c r="G21" s="66">
        <v>202</v>
      </c>
      <c r="H21" s="66">
        <v>7025</v>
      </c>
      <c r="I21" s="66">
        <v>2394</v>
      </c>
      <c r="J21" s="66">
        <v>447</v>
      </c>
      <c r="K21" s="66">
        <v>2019</v>
      </c>
      <c r="L21" s="66">
        <v>4</v>
      </c>
      <c r="M21" s="66">
        <v>7</v>
      </c>
      <c r="N21" s="28">
        <f t="shared" si="0"/>
        <v>41120</v>
      </c>
    </row>
    <row r="22" spans="1:14" x14ac:dyDescent="0.25">
      <c r="A22" s="73" t="s">
        <v>27</v>
      </c>
      <c r="B22" s="73"/>
      <c r="C22" s="74"/>
      <c r="D22" s="29" t="s">
        <v>14</v>
      </c>
      <c r="E22" s="46">
        <v>75</v>
      </c>
      <c r="F22" s="46">
        <v>15220</v>
      </c>
      <c r="G22" s="46">
        <v>756</v>
      </c>
      <c r="H22" s="46">
        <v>4755</v>
      </c>
      <c r="I22" s="46">
        <v>2140</v>
      </c>
      <c r="J22" s="46">
        <v>261</v>
      </c>
      <c r="K22" s="46">
        <v>1309</v>
      </c>
      <c r="L22" s="46">
        <v>8</v>
      </c>
      <c r="M22" s="46">
        <v>30</v>
      </c>
      <c r="N22" s="31">
        <f t="shared" si="0"/>
        <v>24554</v>
      </c>
    </row>
    <row r="23" spans="1:14" x14ac:dyDescent="0.25">
      <c r="A23" s="93" t="s">
        <v>33</v>
      </c>
      <c r="B23" s="93"/>
      <c r="C23" s="94"/>
      <c r="D23" s="32" t="s">
        <v>15</v>
      </c>
      <c r="E23" s="66">
        <v>18</v>
      </c>
      <c r="F23" s="66">
        <v>6300</v>
      </c>
      <c r="G23" s="66">
        <v>97</v>
      </c>
      <c r="H23" s="66">
        <v>2189</v>
      </c>
      <c r="I23" s="66">
        <v>606</v>
      </c>
      <c r="J23" s="66">
        <v>77</v>
      </c>
      <c r="K23" s="66">
        <v>3</v>
      </c>
      <c r="L23" s="66">
        <v>121</v>
      </c>
      <c r="M23" s="66">
        <v>34</v>
      </c>
      <c r="N23" s="28">
        <f t="shared" si="0"/>
        <v>9445</v>
      </c>
    </row>
    <row r="24" spans="1:14" x14ac:dyDescent="0.25">
      <c r="A24" s="73" t="s">
        <v>28</v>
      </c>
      <c r="B24" s="73"/>
      <c r="C24" s="74"/>
      <c r="D24" s="29" t="s">
        <v>14</v>
      </c>
      <c r="E24" s="46">
        <v>16</v>
      </c>
      <c r="F24" s="46">
        <v>5556</v>
      </c>
      <c r="G24" s="46">
        <v>132</v>
      </c>
      <c r="H24" s="46">
        <v>1669</v>
      </c>
      <c r="I24" s="46">
        <v>643</v>
      </c>
      <c r="J24" s="46">
        <v>103</v>
      </c>
      <c r="K24" s="46">
        <v>4</v>
      </c>
      <c r="L24" s="46">
        <v>58</v>
      </c>
      <c r="M24" s="46">
        <v>35</v>
      </c>
      <c r="N24" s="31">
        <f t="shared" si="0"/>
        <v>8216</v>
      </c>
    </row>
    <row r="25" spans="1:14" x14ac:dyDescent="0.25">
      <c r="A25" s="75" t="s">
        <v>21</v>
      </c>
      <c r="B25" s="75"/>
      <c r="C25" s="76"/>
      <c r="D25" s="32" t="s">
        <v>15</v>
      </c>
      <c r="E25" s="66">
        <v>38</v>
      </c>
      <c r="F25" s="66">
        <v>6381</v>
      </c>
      <c r="G25" s="66">
        <v>646</v>
      </c>
      <c r="H25" s="66">
        <v>1240</v>
      </c>
      <c r="I25" s="66">
        <v>350</v>
      </c>
      <c r="J25" s="66">
        <v>108</v>
      </c>
      <c r="K25" s="66">
        <v>168</v>
      </c>
      <c r="L25" s="66">
        <v>86</v>
      </c>
      <c r="M25" s="66">
        <v>88</v>
      </c>
      <c r="N25" s="28">
        <f t="shared" si="0"/>
        <v>9105</v>
      </c>
    </row>
    <row r="26" spans="1:14" x14ac:dyDescent="0.25">
      <c r="A26" s="73" t="s">
        <v>29</v>
      </c>
      <c r="B26" s="73"/>
      <c r="C26" s="74"/>
      <c r="D26" s="29" t="s">
        <v>14</v>
      </c>
      <c r="E26" s="46">
        <v>195</v>
      </c>
      <c r="F26" s="46">
        <v>39618</v>
      </c>
      <c r="G26" s="46">
        <v>1425</v>
      </c>
      <c r="H26" s="46">
        <v>8234</v>
      </c>
      <c r="I26" s="46">
        <v>1473</v>
      </c>
      <c r="J26" s="46">
        <v>322</v>
      </c>
      <c r="K26" s="46">
        <v>727</v>
      </c>
      <c r="L26" s="46">
        <v>35</v>
      </c>
      <c r="M26" s="46">
        <v>50</v>
      </c>
      <c r="N26" s="31">
        <f t="shared" si="0"/>
        <v>52079</v>
      </c>
    </row>
    <row r="27" spans="1:14" x14ac:dyDescent="0.25">
      <c r="A27" s="75" t="s">
        <v>22</v>
      </c>
      <c r="B27" s="75"/>
      <c r="C27" s="76"/>
      <c r="D27" s="32" t="s">
        <v>15</v>
      </c>
      <c r="E27" s="66">
        <v>200</v>
      </c>
      <c r="F27" s="66">
        <v>68902</v>
      </c>
      <c r="G27" s="66">
        <v>494</v>
      </c>
      <c r="H27" s="66">
        <v>18850</v>
      </c>
      <c r="I27" s="66">
        <v>2866</v>
      </c>
      <c r="J27" s="66">
        <v>386</v>
      </c>
      <c r="K27" s="66">
        <v>1</v>
      </c>
      <c r="L27" s="66">
        <v>47</v>
      </c>
      <c r="M27" s="66">
        <v>42</v>
      </c>
      <c r="N27" s="28">
        <f t="shared" si="0"/>
        <v>91788</v>
      </c>
    </row>
    <row r="28" spans="1:14" x14ac:dyDescent="0.25">
      <c r="A28" s="73" t="s">
        <v>31</v>
      </c>
      <c r="B28" s="73"/>
      <c r="C28" s="74"/>
      <c r="D28" s="29" t="s">
        <v>14</v>
      </c>
      <c r="E28" s="46">
        <v>16</v>
      </c>
      <c r="F28" s="46">
        <v>5534</v>
      </c>
      <c r="G28" s="46">
        <v>465</v>
      </c>
      <c r="H28" s="46">
        <v>1770</v>
      </c>
      <c r="I28" s="46">
        <v>236</v>
      </c>
      <c r="J28" s="46">
        <v>45</v>
      </c>
      <c r="K28" s="46">
        <v>0</v>
      </c>
      <c r="L28" s="46">
        <v>10</v>
      </c>
      <c r="M28" s="46">
        <v>7</v>
      </c>
      <c r="N28" s="31">
        <f t="shared" si="0"/>
        <v>8083</v>
      </c>
    </row>
    <row r="29" spans="1:14" x14ac:dyDescent="0.25">
      <c r="A29" s="75" t="s">
        <v>23</v>
      </c>
      <c r="B29" s="75"/>
      <c r="C29" s="76"/>
      <c r="D29" s="32" t="s">
        <v>15</v>
      </c>
      <c r="E29" s="66">
        <v>8</v>
      </c>
      <c r="F29" s="66">
        <v>1</v>
      </c>
      <c r="G29" s="66">
        <v>16</v>
      </c>
      <c r="H29" s="66">
        <v>0</v>
      </c>
      <c r="I29" s="66">
        <v>0</v>
      </c>
      <c r="J29" s="66">
        <v>69</v>
      </c>
      <c r="K29" s="66">
        <v>0</v>
      </c>
      <c r="L29" s="66">
        <v>0</v>
      </c>
      <c r="M29" s="66">
        <v>0</v>
      </c>
      <c r="N29" s="28">
        <f t="shared" si="0"/>
        <v>94</v>
      </c>
    </row>
    <row r="30" spans="1:14" x14ac:dyDescent="0.25">
      <c r="A30" s="73" t="s">
        <v>32</v>
      </c>
      <c r="B30" s="73"/>
      <c r="C30" s="74"/>
      <c r="D30" s="29" t="s">
        <v>14</v>
      </c>
      <c r="E30" s="46">
        <v>44</v>
      </c>
      <c r="F30" s="46">
        <v>4246</v>
      </c>
      <c r="G30" s="46">
        <v>977</v>
      </c>
      <c r="H30" s="46">
        <v>1499</v>
      </c>
      <c r="I30" s="46">
        <v>755</v>
      </c>
      <c r="J30" s="46">
        <v>331</v>
      </c>
      <c r="K30" s="46">
        <v>84</v>
      </c>
      <c r="L30" s="46">
        <v>25</v>
      </c>
      <c r="M30" s="46">
        <v>11</v>
      </c>
      <c r="N30" s="31">
        <f t="shared" si="0"/>
        <v>7972</v>
      </c>
    </row>
    <row r="31" spans="1:14" x14ac:dyDescent="0.25">
      <c r="A31" s="79" t="s">
        <v>34</v>
      </c>
      <c r="B31" s="79"/>
      <c r="C31" s="80"/>
      <c r="D31" s="33" t="s">
        <v>15</v>
      </c>
      <c r="E31" s="28">
        <f>E11+E13+E15+E17+E19+E21+E23+E25+E27+E29</f>
        <v>1325</v>
      </c>
      <c r="F31" s="28">
        <f t="shared" ref="F31:M31" si="1">F11+F13+F15+F17+F19+F21+F23+F25+F27+F29</f>
        <v>343702</v>
      </c>
      <c r="G31" s="28">
        <f t="shared" si="1"/>
        <v>6984</v>
      </c>
      <c r="H31" s="28">
        <f t="shared" si="1"/>
        <v>84685</v>
      </c>
      <c r="I31" s="28">
        <f t="shared" si="1"/>
        <v>21024</v>
      </c>
      <c r="J31" s="28">
        <f t="shared" si="1"/>
        <v>5498</v>
      </c>
      <c r="K31" s="28">
        <f t="shared" si="1"/>
        <v>6722</v>
      </c>
      <c r="L31" s="28">
        <f t="shared" si="1"/>
        <v>2188</v>
      </c>
      <c r="M31" s="28">
        <f t="shared" si="1"/>
        <v>1587</v>
      </c>
      <c r="N31" s="28">
        <f>N11+N13+N15+N17+N19+N21+N23+N25+N27+N29</f>
        <v>473715</v>
      </c>
    </row>
    <row r="32" spans="1:14" x14ac:dyDescent="0.25">
      <c r="A32" s="79"/>
      <c r="B32" s="79"/>
      <c r="C32" s="80"/>
      <c r="D32" s="34" t="s">
        <v>14</v>
      </c>
      <c r="E32" s="31">
        <f>E12+E14+E16+E18+E20+E22+E24+E26+E28+E30</f>
        <v>861</v>
      </c>
      <c r="F32" s="31">
        <f t="shared" ref="F32:M32" si="2">F12+F14+F16+F18+F20+F22+F24+F26+F28+F30</f>
        <v>164655</v>
      </c>
      <c r="G32" s="31">
        <f t="shared" si="2"/>
        <v>11162</v>
      </c>
      <c r="H32" s="31">
        <f t="shared" si="2"/>
        <v>42033</v>
      </c>
      <c r="I32" s="31">
        <f t="shared" si="2"/>
        <v>9301</v>
      </c>
      <c r="J32" s="31">
        <f t="shared" si="2"/>
        <v>2015</v>
      </c>
      <c r="K32" s="31">
        <f t="shared" si="2"/>
        <v>3879</v>
      </c>
      <c r="L32" s="31">
        <f t="shared" si="2"/>
        <v>534</v>
      </c>
      <c r="M32" s="31">
        <f t="shared" si="2"/>
        <v>541</v>
      </c>
      <c r="N32" s="31">
        <f>N12+N14+N16+N18+N20+N22+N24+N26+N28+N30</f>
        <v>234981</v>
      </c>
    </row>
    <row r="33" spans="1:14" x14ac:dyDescent="0.25">
      <c r="A33" s="83" t="s">
        <v>40</v>
      </c>
      <c r="B33" s="81" t="s">
        <v>38</v>
      </c>
      <c r="C33" s="86" t="s">
        <v>35</v>
      </c>
      <c r="D33" s="87"/>
      <c r="E33" s="65">
        <v>3012</v>
      </c>
      <c r="F33" s="65">
        <v>547626</v>
      </c>
      <c r="G33" s="65">
        <v>37311</v>
      </c>
      <c r="H33" s="65">
        <v>58957</v>
      </c>
      <c r="I33" s="65">
        <v>9509</v>
      </c>
      <c r="J33" s="65">
        <v>3168</v>
      </c>
      <c r="K33" s="65">
        <v>7660</v>
      </c>
      <c r="L33" s="65">
        <v>4090</v>
      </c>
      <c r="M33" s="65">
        <v>3424</v>
      </c>
      <c r="N33" s="35">
        <f>SUM(E33:M33)</f>
        <v>674757</v>
      </c>
    </row>
    <row r="34" spans="1:14" x14ac:dyDescent="0.25">
      <c r="A34" s="84"/>
      <c r="B34" s="82"/>
      <c r="C34" s="88" t="s">
        <v>36</v>
      </c>
      <c r="D34" s="89"/>
      <c r="E34" s="57">
        <v>465</v>
      </c>
      <c r="F34" s="57">
        <v>91560</v>
      </c>
      <c r="G34" s="57">
        <v>5714</v>
      </c>
      <c r="H34" s="57">
        <v>19386</v>
      </c>
      <c r="I34" s="57">
        <v>3729</v>
      </c>
      <c r="J34" s="57">
        <v>881</v>
      </c>
      <c r="K34" s="57">
        <v>1673</v>
      </c>
      <c r="L34" s="57">
        <v>297</v>
      </c>
      <c r="M34" s="57">
        <v>239</v>
      </c>
      <c r="N34" s="36">
        <f>SUM(E34:M34)</f>
        <v>123944</v>
      </c>
    </row>
    <row r="35" spans="1:14" x14ac:dyDescent="0.25">
      <c r="A35" s="84"/>
      <c r="B35" s="82"/>
      <c r="C35" s="77" t="s">
        <v>37</v>
      </c>
      <c r="D35" s="78"/>
      <c r="E35" s="37">
        <f t="shared" ref="E35:N35" si="3">E34/(E33+E34)</f>
        <v>0.13373597929249353</v>
      </c>
      <c r="F35" s="37">
        <f t="shared" si="3"/>
        <v>0.14324468933925336</v>
      </c>
      <c r="G35" s="37">
        <f t="shared" si="3"/>
        <v>0.13280650784427658</v>
      </c>
      <c r="H35" s="37">
        <f t="shared" si="3"/>
        <v>0.24745031464202291</v>
      </c>
      <c r="I35" s="37">
        <f t="shared" si="3"/>
        <v>0.2816890768998338</v>
      </c>
      <c r="J35" s="37">
        <f t="shared" si="3"/>
        <v>0.2175845887873549</v>
      </c>
      <c r="K35" s="37">
        <f t="shared" si="3"/>
        <v>0.17925640201435766</v>
      </c>
      <c r="L35" s="37">
        <f t="shared" si="3"/>
        <v>6.7700022794620465E-2</v>
      </c>
      <c r="M35" s="37">
        <f t="shared" si="3"/>
        <v>6.524706524706525E-2</v>
      </c>
      <c r="N35" s="37">
        <f t="shared" si="3"/>
        <v>0.155181976734723</v>
      </c>
    </row>
    <row r="36" spans="1:14" x14ac:dyDescent="0.25">
      <c r="A36" s="84"/>
      <c r="B36" s="81" t="s">
        <v>39</v>
      </c>
      <c r="C36" s="86" t="s">
        <v>35</v>
      </c>
      <c r="D36" s="87"/>
      <c r="E36" s="58">
        <v>451</v>
      </c>
      <c r="F36" s="58">
        <v>85521</v>
      </c>
      <c r="G36" s="58">
        <v>5052</v>
      </c>
      <c r="H36" s="58">
        <v>17784</v>
      </c>
      <c r="I36" s="58">
        <v>3535</v>
      </c>
      <c r="J36" s="58">
        <v>860</v>
      </c>
      <c r="K36" s="58">
        <v>1531</v>
      </c>
      <c r="L36" s="58">
        <v>256</v>
      </c>
      <c r="M36" s="58">
        <v>205</v>
      </c>
      <c r="N36" s="38">
        <f>SUM(E36:M36)</f>
        <v>115195</v>
      </c>
    </row>
    <row r="37" spans="1:14" x14ac:dyDescent="0.25">
      <c r="A37" s="84"/>
      <c r="B37" s="82"/>
      <c r="C37" s="88" t="s">
        <v>36</v>
      </c>
      <c r="D37" s="89"/>
      <c r="E37" s="57">
        <v>12</v>
      </c>
      <c r="F37" s="57">
        <v>3988</v>
      </c>
      <c r="G37" s="57">
        <v>235</v>
      </c>
      <c r="H37" s="57">
        <v>1069</v>
      </c>
      <c r="I37" s="57">
        <v>233</v>
      </c>
      <c r="J37" s="57">
        <v>21</v>
      </c>
      <c r="K37" s="57">
        <v>147</v>
      </c>
      <c r="L37" s="57">
        <v>4</v>
      </c>
      <c r="M37" s="57">
        <v>8</v>
      </c>
      <c r="N37" s="36">
        <f>SUM(E37:M37)</f>
        <v>5717</v>
      </c>
    </row>
    <row r="38" spans="1:14" ht="15" customHeight="1" x14ac:dyDescent="0.25">
      <c r="A38" s="85"/>
      <c r="B38" s="82"/>
      <c r="C38" s="77" t="s">
        <v>37</v>
      </c>
      <c r="D38" s="78"/>
      <c r="E38" s="37">
        <f t="shared" ref="E38:N38" si="4">E37/(E37+E36)</f>
        <v>2.591792656587473E-2</v>
      </c>
      <c r="F38" s="37">
        <f t="shared" si="4"/>
        <v>4.4554178909383416E-2</v>
      </c>
      <c r="G38" s="37">
        <f t="shared" si="4"/>
        <v>4.4448647626253071E-2</v>
      </c>
      <c r="H38" s="37">
        <f t="shared" si="4"/>
        <v>5.6701851164270942E-2</v>
      </c>
      <c r="I38" s="37">
        <f t="shared" si="4"/>
        <v>6.183651804670913E-2</v>
      </c>
      <c r="J38" s="37">
        <f t="shared" si="4"/>
        <v>2.383654937570942E-2</v>
      </c>
      <c r="K38" s="37">
        <f t="shared" si="4"/>
        <v>8.7604290822407629E-2</v>
      </c>
      <c r="L38" s="37">
        <f t="shared" si="4"/>
        <v>1.5384615384615385E-2</v>
      </c>
      <c r="M38" s="37">
        <f t="shared" si="4"/>
        <v>3.7558685446009391E-2</v>
      </c>
      <c r="N38" s="37">
        <f t="shared" si="4"/>
        <v>4.7282321026862514E-2</v>
      </c>
    </row>
  </sheetData>
  <customSheetViews>
    <customSheetView guid="{63A9D80A-8E4A-4F33-B584-5ACED899AD49}" showPageBreaks="1" showGridLines="0" fitToPage="1" view="pageLayout" showRuler="0" topLeftCell="A7">
      <selection activeCell="F36" sqref="F36"/>
      <pageMargins left="0.70866141732283472" right="0" top="1.1811023622047245" bottom="0.74803149606299213" header="3.937007874015748E-2" footer="0.31496062992125984"/>
      <pageSetup paperSize="9" scale="80" orientation="landscape" r:id="rId1"/>
      <headerFooter differentFirst="1"/>
    </customSheetView>
  </customSheetViews>
  <mergeCells count="34">
    <mergeCell ref="B36:B38"/>
    <mergeCell ref="C36:D36"/>
    <mergeCell ref="C37:D37"/>
    <mergeCell ref="C38:D38"/>
    <mergeCell ref="A26:C26"/>
    <mergeCell ref="A27:C27"/>
    <mergeCell ref="A28:C28"/>
    <mergeCell ref="A29:C29"/>
    <mergeCell ref="A31:C32"/>
    <mergeCell ref="A33:A38"/>
    <mergeCell ref="B33:B35"/>
    <mergeCell ref="C33:D33"/>
    <mergeCell ref="C34:D34"/>
    <mergeCell ref="C35:D35"/>
    <mergeCell ref="A16:C16"/>
    <mergeCell ref="A17:C17"/>
    <mergeCell ref="A30:C30"/>
    <mergeCell ref="A19:C19"/>
    <mergeCell ref="A20:C20"/>
    <mergeCell ref="A21:C21"/>
    <mergeCell ref="A22:C22"/>
    <mergeCell ref="A23:C23"/>
    <mergeCell ref="A24:C24"/>
    <mergeCell ref="A25:C25"/>
    <mergeCell ref="A18:C18"/>
    <mergeCell ref="A12:C12"/>
    <mergeCell ref="A13:C13"/>
    <mergeCell ref="A14:C14"/>
    <mergeCell ref="A15:C15"/>
    <mergeCell ref="I1:N6"/>
    <mergeCell ref="A8:D10"/>
    <mergeCell ref="E8:N8"/>
    <mergeCell ref="E10:N10"/>
    <mergeCell ref="A11:C11"/>
  </mergeCells>
  <printOptions gridLines="1"/>
  <pageMargins left="0.70866141732283472" right="0" top="1.1811023622047245" bottom="0.74803149606299213" header="3.937007874015748E-2" footer="0.31496062992125984"/>
  <pageSetup paperSize="9" scale="81" orientation="landscape" r:id="rId2"/>
  <headerFooter differentFirst="1">
    <oddHeader>&amp;R&amp;G</oddHeader>
  </headerFooter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N38"/>
  <sheetViews>
    <sheetView showGridLines="0" showRuler="0" zoomScale="85" zoomScaleNormal="85" zoomScalePageLayoutView="70" workbookViewId="0">
      <selection activeCell="C45" sqref="C45"/>
    </sheetView>
  </sheetViews>
  <sheetFormatPr baseColWidth="10" defaultColWidth="11.42578125" defaultRowHeight="15" x14ac:dyDescent="0.25"/>
  <cols>
    <col min="1" max="2" width="11.42578125" style="25"/>
    <col min="3" max="3" width="12.42578125" style="25" customWidth="1"/>
    <col min="4" max="4" width="3.5703125" style="25" bestFit="1" customWidth="1"/>
    <col min="5" max="5" width="11.42578125" style="25"/>
    <col min="6" max="6" width="13.140625" style="25" customWidth="1"/>
    <col min="7" max="13" width="11.42578125" style="25"/>
    <col min="14" max="14" width="14.140625" style="25" customWidth="1"/>
    <col min="15" max="16384" width="11.42578125" style="25"/>
  </cols>
  <sheetData>
    <row r="1" spans="1:14" x14ac:dyDescent="0.25">
      <c r="I1" s="90" t="s">
        <v>83</v>
      </c>
      <c r="J1" s="91"/>
      <c r="K1" s="91"/>
      <c r="L1" s="91"/>
      <c r="M1" s="91"/>
      <c r="N1" s="91"/>
    </row>
    <row r="2" spans="1:14" x14ac:dyDescent="0.25">
      <c r="I2" s="91"/>
      <c r="J2" s="91"/>
      <c r="K2" s="91"/>
      <c r="L2" s="91"/>
      <c r="M2" s="91"/>
      <c r="N2" s="91"/>
    </row>
    <row r="3" spans="1:14" x14ac:dyDescent="0.25">
      <c r="I3" s="91"/>
      <c r="J3" s="91"/>
      <c r="K3" s="91"/>
      <c r="L3" s="91"/>
      <c r="M3" s="91"/>
      <c r="N3" s="91"/>
    </row>
    <row r="4" spans="1:14" x14ac:dyDescent="0.25">
      <c r="I4" s="91"/>
      <c r="J4" s="91"/>
      <c r="K4" s="91"/>
      <c r="L4" s="91"/>
      <c r="M4" s="91"/>
      <c r="N4" s="91"/>
    </row>
    <row r="5" spans="1:14" x14ac:dyDescent="0.25">
      <c r="I5" s="91"/>
      <c r="J5" s="91"/>
      <c r="K5" s="91"/>
      <c r="L5" s="91"/>
      <c r="M5" s="91"/>
      <c r="N5" s="91"/>
    </row>
    <row r="6" spans="1:14" x14ac:dyDescent="0.25">
      <c r="I6" s="91"/>
      <c r="J6" s="91"/>
      <c r="K6" s="91"/>
      <c r="L6" s="91"/>
      <c r="M6" s="91"/>
      <c r="N6" s="91"/>
    </row>
    <row r="8" spans="1:14" ht="15" customHeight="1" x14ac:dyDescent="0.25">
      <c r="A8" s="95" t="s">
        <v>41</v>
      </c>
      <c r="B8" s="96"/>
      <c r="C8" s="96"/>
      <c r="D8" s="97"/>
      <c r="E8" s="92" t="s">
        <v>0</v>
      </c>
      <c r="F8" s="92"/>
      <c r="G8" s="92"/>
      <c r="H8" s="92"/>
      <c r="I8" s="92"/>
      <c r="J8" s="92"/>
      <c r="K8" s="92"/>
      <c r="L8" s="92"/>
      <c r="M8" s="92"/>
      <c r="N8" s="92"/>
    </row>
    <row r="9" spans="1:14" ht="22.5" x14ac:dyDescent="0.25">
      <c r="A9" s="98"/>
      <c r="B9" s="99"/>
      <c r="C9" s="99"/>
      <c r="D9" s="100"/>
      <c r="E9" s="50" t="str">
        <f>+AND!E9</f>
        <v>M1 ambul. y taxis</v>
      </c>
      <c r="F9" s="50" t="str">
        <f>+AND!F9</f>
        <v>Resto M1</v>
      </c>
      <c r="G9" s="50" t="str">
        <f>+AND!G9</f>
        <v>L y Quads</v>
      </c>
      <c r="H9" s="50" t="str">
        <f>+AND!H9</f>
        <v>N1</v>
      </c>
      <c r="I9" s="50" t="str">
        <f>+AND!I9</f>
        <v>N2 y N3</v>
      </c>
      <c r="J9" s="50" t="str">
        <f>+AND!J9</f>
        <v>M2 y M3</v>
      </c>
      <c r="K9" s="50" t="str">
        <f>+AND!K9</f>
        <v>O</v>
      </c>
      <c r="L9" s="50" t="str">
        <f>+AND!L9</f>
        <v>T</v>
      </c>
      <c r="M9" s="50" t="str">
        <f>+AND!M9</f>
        <v>Resto</v>
      </c>
      <c r="N9" s="51" t="str">
        <f>+AND!N9</f>
        <v>TOTAL</v>
      </c>
    </row>
    <row r="10" spans="1:14" ht="15" customHeight="1" x14ac:dyDescent="0.25">
      <c r="A10" s="101"/>
      <c r="B10" s="102"/>
      <c r="C10" s="102"/>
      <c r="D10" s="103"/>
      <c r="E10" s="92" t="s">
        <v>9</v>
      </c>
      <c r="F10" s="92"/>
      <c r="G10" s="92"/>
      <c r="H10" s="92"/>
      <c r="I10" s="92"/>
      <c r="J10" s="92"/>
      <c r="K10" s="92"/>
      <c r="L10" s="92"/>
      <c r="M10" s="92"/>
      <c r="N10" s="92"/>
    </row>
    <row r="11" spans="1:14" x14ac:dyDescent="0.25">
      <c r="A11" s="75" t="s">
        <v>12</v>
      </c>
      <c r="B11" s="75"/>
      <c r="C11" s="76"/>
      <c r="D11" s="26" t="s">
        <v>15</v>
      </c>
      <c r="E11" s="55">
        <v>33</v>
      </c>
      <c r="F11" s="55">
        <v>12368</v>
      </c>
      <c r="G11" s="55">
        <v>296</v>
      </c>
      <c r="H11" s="55">
        <v>3429</v>
      </c>
      <c r="I11" s="55">
        <v>524</v>
      </c>
      <c r="J11" s="55">
        <v>9</v>
      </c>
      <c r="K11" s="55">
        <v>426</v>
      </c>
      <c r="L11" s="55">
        <v>834</v>
      </c>
      <c r="M11" s="55">
        <v>690</v>
      </c>
      <c r="N11" s="28">
        <f t="shared" ref="N11:N30" si="0">SUM(E11:M11)</f>
        <v>18609</v>
      </c>
    </row>
    <row r="12" spans="1:14" x14ac:dyDescent="0.25">
      <c r="A12" s="73" t="s">
        <v>13</v>
      </c>
      <c r="B12" s="73"/>
      <c r="C12" s="74"/>
      <c r="D12" s="29" t="s">
        <v>14</v>
      </c>
      <c r="E12" s="46">
        <v>21</v>
      </c>
      <c r="F12" s="46">
        <v>1208</v>
      </c>
      <c r="G12" s="46">
        <v>108</v>
      </c>
      <c r="H12" s="46">
        <v>278</v>
      </c>
      <c r="I12" s="46">
        <v>68</v>
      </c>
      <c r="J12" s="46">
        <v>1</v>
      </c>
      <c r="K12" s="46">
        <v>70</v>
      </c>
      <c r="L12" s="46">
        <v>443</v>
      </c>
      <c r="M12" s="46">
        <v>253</v>
      </c>
      <c r="N12" s="31">
        <f t="shared" si="0"/>
        <v>2450</v>
      </c>
    </row>
    <row r="13" spans="1:14" x14ac:dyDescent="0.25">
      <c r="A13" s="75" t="s">
        <v>16</v>
      </c>
      <c r="B13" s="75"/>
      <c r="C13" s="76"/>
      <c r="D13" s="32" t="s">
        <v>15</v>
      </c>
      <c r="E13" s="55">
        <v>63</v>
      </c>
      <c r="F13" s="55">
        <v>21660</v>
      </c>
      <c r="G13" s="55">
        <v>453</v>
      </c>
      <c r="H13" s="55">
        <v>10155</v>
      </c>
      <c r="I13" s="55">
        <v>2758</v>
      </c>
      <c r="J13" s="55">
        <v>91</v>
      </c>
      <c r="K13" s="55">
        <v>1524</v>
      </c>
      <c r="L13" s="55">
        <v>2297</v>
      </c>
      <c r="M13" s="55">
        <v>1022</v>
      </c>
      <c r="N13" s="28">
        <f t="shared" si="0"/>
        <v>40023</v>
      </c>
    </row>
    <row r="14" spans="1:14" x14ac:dyDescent="0.25">
      <c r="A14" s="73" t="s">
        <v>30</v>
      </c>
      <c r="B14" s="73"/>
      <c r="C14" s="74"/>
      <c r="D14" s="29" t="s">
        <v>14</v>
      </c>
      <c r="E14" s="46">
        <v>37</v>
      </c>
      <c r="F14" s="46">
        <v>2812</v>
      </c>
      <c r="G14" s="46">
        <v>194</v>
      </c>
      <c r="H14" s="46">
        <v>1346</v>
      </c>
      <c r="I14" s="46">
        <v>570</v>
      </c>
      <c r="J14" s="46">
        <v>27</v>
      </c>
      <c r="K14" s="46">
        <v>465</v>
      </c>
      <c r="L14" s="46">
        <v>163</v>
      </c>
      <c r="M14" s="46">
        <v>154</v>
      </c>
      <c r="N14" s="31">
        <f t="shared" si="0"/>
        <v>5768</v>
      </c>
    </row>
    <row r="15" spans="1:14" x14ac:dyDescent="0.25">
      <c r="A15" s="75" t="s">
        <v>17</v>
      </c>
      <c r="B15" s="75"/>
      <c r="C15" s="76"/>
      <c r="D15" s="32" t="s">
        <v>15</v>
      </c>
      <c r="E15" s="55">
        <v>3</v>
      </c>
      <c r="F15" s="55">
        <v>204</v>
      </c>
      <c r="G15" s="55">
        <v>3</v>
      </c>
      <c r="H15" s="55">
        <v>86</v>
      </c>
      <c r="I15" s="55">
        <v>5</v>
      </c>
      <c r="J15" s="55">
        <v>4</v>
      </c>
      <c r="K15" s="55">
        <v>0</v>
      </c>
      <c r="L15" s="55">
        <v>2</v>
      </c>
      <c r="M15" s="55">
        <v>0</v>
      </c>
      <c r="N15" s="28">
        <f t="shared" si="0"/>
        <v>307</v>
      </c>
    </row>
    <row r="16" spans="1:14" x14ac:dyDescent="0.25">
      <c r="A16" s="73" t="s">
        <v>24</v>
      </c>
      <c r="B16" s="73"/>
      <c r="C16" s="74"/>
      <c r="D16" s="29" t="s">
        <v>14</v>
      </c>
      <c r="E16" s="46">
        <v>17</v>
      </c>
      <c r="F16" s="46">
        <v>1854</v>
      </c>
      <c r="G16" s="46">
        <v>82</v>
      </c>
      <c r="H16" s="46">
        <v>796</v>
      </c>
      <c r="I16" s="46">
        <v>35</v>
      </c>
      <c r="J16" s="46">
        <v>29</v>
      </c>
      <c r="K16" s="46">
        <v>0</v>
      </c>
      <c r="L16" s="46">
        <v>276</v>
      </c>
      <c r="M16" s="46">
        <v>335</v>
      </c>
      <c r="N16" s="31">
        <f t="shared" si="0"/>
        <v>3424</v>
      </c>
    </row>
    <row r="17" spans="1:14" x14ac:dyDescent="0.25">
      <c r="A17" s="75" t="s">
        <v>18</v>
      </c>
      <c r="B17" s="75"/>
      <c r="C17" s="76"/>
      <c r="D17" s="32" t="s">
        <v>15</v>
      </c>
      <c r="E17" s="55">
        <v>146</v>
      </c>
      <c r="F17" s="55">
        <v>36240</v>
      </c>
      <c r="G17" s="55">
        <v>866</v>
      </c>
      <c r="H17" s="55">
        <v>14566</v>
      </c>
      <c r="I17" s="55">
        <v>3033</v>
      </c>
      <c r="J17" s="55">
        <v>118</v>
      </c>
      <c r="K17" s="55">
        <v>2618</v>
      </c>
      <c r="L17" s="55">
        <v>1598</v>
      </c>
      <c r="M17" s="55">
        <v>935</v>
      </c>
      <c r="N17" s="28">
        <f t="shared" si="0"/>
        <v>60120</v>
      </c>
    </row>
    <row r="18" spans="1:14" x14ac:dyDescent="0.25">
      <c r="A18" s="73" t="s">
        <v>25</v>
      </c>
      <c r="B18" s="73"/>
      <c r="C18" s="74"/>
      <c r="D18" s="29" t="s">
        <v>14</v>
      </c>
      <c r="E18" s="46">
        <v>156</v>
      </c>
      <c r="F18" s="46">
        <v>10148</v>
      </c>
      <c r="G18" s="46">
        <v>693</v>
      </c>
      <c r="H18" s="46">
        <v>4199</v>
      </c>
      <c r="I18" s="46">
        <v>845</v>
      </c>
      <c r="J18" s="46">
        <v>38</v>
      </c>
      <c r="K18" s="46">
        <v>736</v>
      </c>
      <c r="L18" s="46">
        <v>930</v>
      </c>
      <c r="M18" s="46">
        <v>472</v>
      </c>
      <c r="N18" s="31">
        <f t="shared" si="0"/>
        <v>18217</v>
      </c>
    </row>
    <row r="19" spans="1:14" x14ac:dyDescent="0.25">
      <c r="A19" s="75" t="s">
        <v>19</v>
      </c>
      <c r="B19" s="75"/>
      <c r="C19" s="76"/>
      <c r="D19" s="32" t="s">
        <v>15</v>
      </c>
      <c r="E19" s="55">
        <v>21</v>
      </c>
      <c r="F19" s="55">
        <v>400</v>
      </c>
      <c r="G19" s="55">
        <v>6</v>
      </c>
      <c r="H19" s="55">
        <v>199</v>
      </c>
      <c r="I19" s="55">
        <v>2533</v>
      </c>
      <c r="J19" s="55">
        <v>350</v>
      </c>
      <c r="K19" s="55">
        <v>0</v>
      </c>
      <c r="L19" s="55">
        <v>0</v>
      </c>
      <c r="M19" s="55">
        <v>0</v>
      </c>
      <c r="N19" s="28">
        <f t="shared" si="0"/>
        <v>3509</v>
      </c>
    </row>
    <row r="20" spans="1:14" x14ac:dyDescent="0.25">
      <c r="A20" s="73" t="s">
        <v>26</v>
      </c>
      <c r="B20" s="73"/>
      <c r="C20" s="74"/>
      <c r="D20" s="29" t="s">
        <v>14</v>
      </c>
      <c r="E20" s="46">
        <v>165</v>
      </c>
      <c r="F20" s="46">
        <v>16422</v>
      </c>
      <c r="G20" s="46">
        <v>563</v>
      </c>
      <c r="H20" s="46">
        <v>4212</v>
      </c>
      <c r="I20" s="46">
        <v>498</v>
      </c>
      <c r="J20" s="46">
        <v>45</v>
      </c>
      <c r="K20" s="46">
        <v>0</v>
      </c>
      <c r="L20" s="46">
        <v>0</v>
      </c>
      <c r="M20" s="46">
        <v>0</v>
      </c>
      <c r="N20" s="31">
        <f t="shared" si="0"/>
        <v>21905</v>
      </c>
    </row>
    <row r="21" spans="1:14" x14ac:dyDescent="0.25">
      <c r="A21" s="75" t="s">
        <v>20</v>
      </c>
      <c r="B21" s="75"/>
      <c r="C21" s="76"/>
      <c r="D21" s="32" t="s">
        <v>15</v>
      </c>
      <c r="E21" s="55">
        <v>20</v>
      </c>
      <c r="F21" s="55">
        <v>8524</v>
      </c>
      <c r="G21" s="55">
        <v>234</v>
      </c>
      <c r="H21" s="55">
        <v>4172</v>
      </c>
      <c r="I21" s="55">
        <v>1585</v>
      </c>
      <c r="J21" s="55">
        <v>61</v>
      </c>
      <c r="K21" s="55">
        <v>2118</v>
      </c>
      <c r="L21" s="55">
        <v>6</v>
      </c>
      <c r="M21" s="55">
        <v>130</v>
      </c>
      <c r="N21" s="28">
        <f t="shared" si="0"/>
        <v>16850</v>
      </c>
    </row>
    <row r="22" spans="1:14" x14ac:dyDescent="0.25">
      <c r="A22" s="73" t="s">
        <v>27</v>
      </c>
      <c r="B22" s="73"/>
      <c r="C22" s="74"/>
      <c r="D22" s="29" t="s">
        <v>14</v>
      </c>
      <c r="E22" s="46">
        <v>19</v>
      </c>
      <c r="F22" s="46">
        <v>4662</v>
      </c>
      <c r="G22" s="46">
        <v>243</v>
      </c>
      <c r="H22" s="46">
        <v>2349</v>
      </c>
      <c r="I22" s="46">
        <v>1191</v>
      </c>
      <c r="J22" s="46">
        <v>54</v>
      </c>
      <c r="K22" s="46">
        <v>1302</v>
      </c>
      <c r="L22" s="46">
        <v>45</v>
      </c>
      <c r="M22" s="46">
        <v>43</v>
      </c>
      <c r="N22" s="31">
        <f t="shared" si="0"/>
        <v>9908</v>
      </c>
    </row>
    <row r="23" spans="1:14" x14ac:dyDescent="0.25">
      <c r="A23" s="93" t="s">
        <v>33</v>
      </c>
      <c r="B23" s="93"/>
      <c r="C23" s="94"/>
      <c r="D23" s="32" t="s">
        <v>15</v>
      </c>
      <c r="E23" s="55">
        <v>6</v>
      </c>
      <c r="F23" s="55">
        <v>1492</v>
      </c>
      <c r="G23" s="55">
        <v>72</v>
      </c>
      <c r="H23" s="55">
        <v>1075</v>
      </c>
      <c r="I23" s="55">
        <v>190</v>
      </c>
      <c r="J23" s="55">
        <v>8</v>
      </c>
      <c r="K23" s="55">
        <v>1</v>
      </c>
      <c r="L23" s="55">
        <v>380</v>
      </c>
      <c r="M23" s="55">
        <v>24</v>
      </c>
      <c r="N23" s="28">
        <f t="shared" si="0"/>
        <v>3248</v>
      </c>
    </row>
    <row r="24" spans="1:14" x14ac:dyDescent="0.25">
      <c r="A24" s="73" t="s">
        <v>28</v>
      </c>
      <c r="B24" s="73"/>
      <c r="C24" s="74"/>
      <c r="D24" s="29" t="s">
        <v>14</v>
      </c>
      <c r="E24" s="46">
        <v>2</v>
      </c>
      <c r="F24" s="46">
        <v>1980</v>
      </c>
      <c r="G24" s="46">
        <v>43</v>
      </c>
      <c r="H24" s="46">
        <v>913</v>
      </c>
      <c r="I24" s="46">
        <v>266</v>
      </c>
      <c r="J24" s="46">
        <v>13</v>
      </c>
      <c r="K24" s="46">
        <v>3</v>
      </c>
      <c r="L24" s="46">
        <v>108</v>
      </c>
      <c r="M24" s="46">
        <v>45</v>
      </c>
      <c r="N24" s="31">
        <f t="shared" si="0"/>
        <v>3373</v>
      </c>
    </row>
    <row r="25" spans="1:14" x14ac:dyDescent="0.25">
      <c r="A25" s="75" t="s">
        <v>21</v>
      </c>
      <c r="B25" s="75"/>
      <c r="C25" s="76"/>
      <c r="D25" s="32" t="s">
        <v>15</v>
      </c>
      <c r="E25" s="55">
        <v>21</v>
      </c>
      <c r="F25" s="55">
        <v>1481</v>
      </c>
      <c r="G25" s="55">
        <v>57</v>
      </c>
      <c r="H25" s="55">
        <v>476</v>
      </c>
      <c r="I25" s="55">
        <v>31</v>
      </c>
      <c r="J25" s="55">
        <v>6</v>
      </c>
      <c r="K25" s="55">
        <v>119</v>
      </c>
      <c r="L25" s="55">
        <v>211</v>
      </c>
      <c r="M25" s="55">
        <v>146</v>
      </c>
      <c r="N25" s="28">
        <f t="shared" si="0"/>
        <v>2548</v>
      </c>
    </row>
    <row r="26" spans="1:14" x14ac:dyDescent="0.25">
      <c r="A26" s="73" t="s">
        <v>29</v>
      </c>
      <c r="B26" s="73"/>
      <c r="C26" s="74"/>
      <c r="D26" s="29" t="s">
        <v>14</v>
      </c>
      <c r="E26" s="46">
        <v>82</v>
      </c>
      <c r="F26" s="46">
        <v>13786</v>
      </c>
      <c r="G26" s="46">
        <v>321</v>
      </c>
      <c r="H26" s="46">
        <v>3854</v>
      </c>
      <c r="I26" s="46">
        <v>552</v>
      </c>
      <c r="J26" s="46">
        <v>64</v>
      </c>
      <c r="K26" s="46">
        <v>697</v>
      </c>
      <c r="L26" s="46">
        <v>284</v>
      </c>
      <c r="M26" s="46">
        <v>58</v>
      </c>
      <c r="N26" s="31">
        <f t="shared" si="0"/>
        <v>19698</v>
      </c>
    </row>
    <row r="27" spans="1:14" x14ac:dyDescent="0.25">
      <c r="A27" s="75" t="s">
        <v>22</v>
      </c>
      <c r="B27" s="75"/>
      <c r="C27" s="76"/>
      <c r="D27" s="32" t="s">
        <v>15</v>
      </c>
      <c r="E27" s="55">
        <v>49</v>
      </c>
      <c r="F27" s="55">
        <v>26098</v>
      </c>
      <c r="G27" s="55">
        <v>404</v>
      </c>
      <c r="H27" s="55">
        <v>10352</v>
      </c>
      <c r="I27" s="55">
        <v>1815</v>
      </c>
      <c r="J27" s="55">
        <v>63</v>
      </c>
      <c r="K27" s="55">
        <v>0</v>
      </c>
      <c r="L27" s="55">
        <v>739</v>
      </c>
      <c r="M27" s="55">
        <v>51</v>
      </c>
      <c r="N27" s="28">
        <f t="shared" si="0"/>
        <v>39571</v>
      </c>
    </row>
    <row r="28" spans="1:14" x14ac:dyDescent="0.25">
      <c r="A28" s="73" t="s">
        <v>31</v>
      </c>
      <c r="B28" s="73"/>
      <c r="C28" s="74"/>
      <c r="D28" s="29" t="s">
        <v>14</v>
      </c>
      <c r="E28" s="46">
        <v>15</v>
      </c>
      <c r="F28" s="46">
        <v>1964</v>
      </c>
      <c r="G28" s="46">
        <v>100</v>
      </c>
      <c r="H28" s="46">
        <v>809</v>
      </c>
      <c r="I28" s="46">
        <v>117</v>
      </c>
      <c r="J28" s="46">
        <v>4</v>
      </c>
      <c r="K28" s="46">
        <v>0</v>
      </c>
      <c r="L28" s="46">
        <v>23</v>
      </c>
      <c r="M28" s="46">
        <v>1</v>
      </c>
      <c r="N28" s="31">
        <f t="shared" si="0"/>
        <v>3033</v>
      </c>
    </row>
    <row r="29" spans="1:14" x14ac:dyDescent="0.25">
      <c r="A29" s="75" t="s">
        <v>23</v>
      </c>
      <c r="B29" s="75"/>
      <c r="C29" s="76"/>
      <c r="D29" s="32" t="s">
        <v>15</v>
      </c>
      <c r="E29" s="55">
        <v>3</v>
      </c>
      <c r="F29" s="55">
        <v>0</v>
      </c>
      <c r="G29" s="55">
        <v>8</v>
      </c>
      <c r="H29" s="55">
        <v>0</v>
      </c>
      <c r="I29" s="55">
        <v>0</v>
      </c>
      <c r="J29" s="55">
        <v>4</v>
      </c>
      <c r="K29" s="55">
        <v>0</v>
      </c>
      <c r="L29" s="55">
        <v>9</v>
      </c>
      <c r="M29" s="55">
        <v>1</v>
      </c>
      <c r="N29" s="28">
        <f t="shared" si="0"/>
        <v>25</v>
      </c>
    </row>
    <row r="30" spans="1:14" x14ac:dyDescent="0.25">
      <c r="A30" s="73" t="s">
        <v>32</v>
      </c>
      <c r="B30" s="73"/>
      <c r="C30" s="74"/>
      <c r="D30" s="29" t="s">
        <v>14</v>
      </c>
      <c r="E30" s="46">
        <v>77</v>
      </c>
      <c r="F30" s="46">
        <v>1002</v>
      </c>
      <c r="G30" s="46">
        <v>333</v>
      </c>
      <c r="H30" s="46">
        <v>357</v>
      </c>
      <c r="I30" s="46">
        <v>397</v>
      </c>
      <c r="J30" s="46">
        <v>85</v>
      </c>
      <c r="K30" s="46">
        <v>38</v>
      </c>
      <c r="L30" s="46">
        <v>59</v>
      </c>
      <c r="M30" s="46">
        <v>11</v>
      </c>
      <c r="N30" s="31">
        <f t="shared" si="0"/>
        <v>2359</v>
      </c>
    </row>
    <row r="31" spans="1:14" x14ac:dyDescent="0.25">
      <c r="A31" s="79" t="s">
        <v>34</v>
      </c>
      <c r="B31" s="79"/>
      <c r="C31" s="80"/>
      <c r="D31" s="33" t="s">
        <v>15</v>
      </c>
      <c r="E31" s="28">
        <f t="shared" ref="E31:N31" si="1">E11+E13+E15+E17+E19+E21+E23+E25+E27+E29</f>
        <v>365</v>
      </c>
      <c r="F31" s="28">
        <f t="shared" si="1"/>
        <v>108467</v>
      </c>
      <c r="G31" s="28">
        <f t="shared" si="1"/>
        <v>2399</v>
      </c>
      <c r="H31" s="28">
        <f t="shared" si="1"/>
        <v>44510</v>
      </c>
      <c r="I31" s="28">
        <f t="shared" si="1"/>
        <v>12474</v>
      </c>
      <c r="J31" s="28">
        <f t="shared" si="1"/>
        <v>714</v>
      </c>
      <c r="K31" s="28">
        <f t="shared" si="1"/>
        <v>6806</v>
      </c>
      <c r="L31" s="28">
        <f t="shared" si="1"/>
        <v>6076</v>
      </c>
      <c r="M31" s="28">
        <f t="shared" si="1"/>
        <v>2999</v>
      </c>
      <c r="N31" s="28">
        <f t="shared" si="1"/>
        <v>184810</v>
      </c>
    </row>
    <row r="32" spans="1:14" x14ac:dyDescent="0.25">
      <c r="A32" s="79"/>
      <c r="B32" s="79"/>
      <c r="C32" s="80"/>
      <c r="D32" s="34" t="s">
        <v>14</v>
      </c>
      <c r="E32" s="31">
        <f t="shared" ref="E32:N32" si="2">E12+E14+E16+E18+E20+E22+E24+E26+E28+E30</f>
        <v>591</v>
      </c>
      <c r="F32" s="31">
        <f t="shared" si="2"/>
        <v>55838</v>
      </c>
      <c r="G32" s="31">
        <f t="shared" si="2"/>
        <v>2680</v>
      </c>
      <c r="H32" s="31">
        <f t="shared" si="2"/>
        <v>19113</v>
      </c>
      <c r="I32" s="31">
        <f t="shared" si="2"/>
        <v>4539</v>
      </c>
      <c r="J32" s="31">
        <f t="shared" si="2"/>
        <v>360</v>
      </c>
      <c r="K32" s="31">
        <f t="shared" si="2"/>
        <v>3311</v>
      </c>
      <c r="L32" s="31">
        <f t="shared" si="2"/>
        <v>2331</v>
      </c>
      <c r="M32" s="31">
        <f t="shared" si="2"/>
        <v>1372</v>
      </c>
      <c r="N32" s="31">
        <f t="shared" si="2"/>
        <v>90135</v>
      </c>
    </row>
    <row r="33" spans="1:14" x14ac:dyDescent="0.25">
      <c r="A33" s="83" t="s">
        <v>40</v>
      </c>
      <c r="B33" s="81" t="s">
        <v>38</v>
      </c>
      <c r="C33" s="86" t="s">
        <v>35</v>
      </c>
      <c r="D33" s="87"/>
      <c r="E33" s="56">
        <v>2164</v>
      </c>
      <c r="F33" s="56">
        <v>145045</v>
      </c>
      <c r="G33" s="56">
        <v>8500</v>
      </c>
      <c r="H33" s="56">
        <v>29973</v>
      </c>
      <c r="I33" s="56">
        <v>6525</v>
      </c>
      <c r="J33" s="56">
        <v>516</v>
      </c>
      <c r="K33" s="56">
        <v>5193</v>
      </c>
      <c r="L33" s="56">
        <v>8356</v>
      </c>
      <c r="M33" s="56">
        <v>5950</v>
      </c>
      <c r="N33" s="35">
        <f>SUM(E33:M33)</f>
        <v>212222</v>
      </c>
    </row>
    <row r="34" spans="1:14" x14ac:dyDescent="0.25">
      <c r="A34" s="84"/>
      <c r="B34" s="82"/>
      <c r="C34" s="88" t="s">
        <v>36</v>
      </c>
      <c r="D34" s="89"/>
      <c r="E34" s="57">
        <v>305</v>
      </c>
      <c r="F34" s="57">
        <v>30135</v>
      </c>
      <c r="G34" s="57">
        <v>1421</v>
      </c>
      <c r="H34" s="57">
        <v>8946</v>
      </c>
      <c r="I34" s="57">
        <v>1977</v>
      </c>
      <c r="J34" s="57">
        <v>132</v>
      </c>
      <c r="K34" s="57">
        <v>1384</v>
      </c>
      <c r="L34" s="57">
        <v>1414</v>
      </c>
      <c r="M34" s="57">
        <v>842</v>
      </c>
      <c r="N34" s="36">
        <f>SUM(E34:M34)</f>
        <v>46556</v>
      </c>
    </row>
    <row r="35" spans="1:14" x14ac:dyDescent="0.25">
      <c r="A35" s="84"/>
      <c r="B35" s="82"/>
      <c r="C35" s="77" t="s">
        <v>37</v>
      </c>
      <c r="D35" s="78"/>
      <c r="E35" s="37">
        <f t="shared" ref="E35:N35" si="3">E34/(E33+E34)</f>
        <v>0.12353179424868367</v>
      </c>
      <c r="F35" s="37">
        <f t="shared" si="3"/>
        <v>0.17202306199337825</v>
      </c>
      <c r="G35" s="37">
        <f t="shared" si="3"/>
        <v>0.14323152907972986</v>
      </c>
      <c r="H35" s="37">
        <f t="shared" si="3"/>
        <v>0.22986202112078932</v>
      </c>
      <c r="I35" s="37">
        <f t="shared" si="3"/>
        <v>0.23253352152434723</v>
      </c>
      <c r="J35" s="37">
        <f t="shared" si="3"/>
        <v>0.20370370370370369</v>
      </c>
      <c r="K35" s="37">
        <f t="shared" si="3"/>
        <v>0.21043028736506006</v>
      </c>
      <c r="L35" s="37">
        <f t="shared" si="3"/>
        <v>0.14472876151484135</v>
      </c>
      <c r="M35" s="37">
        <f t="shared" si="3"/>
        <v>0.1239693757361602</v>
      </c>
      <c r="N35" s="37">
        <f t="shared" si="3"/>
        <v>0.17990710184018735</v>
      </c>
    </row>
    <row r="36" spans="1:14" x14ac:dyDescent="0.25">
      <c r="A36" s="84"/>
      <c r="B36" s="81" t="s">
        <v>39</v>
      </c>
      <c r="C36" s="86" t="s">
        <v>35</v>
      </c>
      <c r="D36" s="87"/>
      <c r="E36" s="58">
        <v>275</v>
      </c>
      <c r="F36" s="58">
        <v>28025</v>
      </c>
      <c r="G36" s="58">
        <v>1292</v>
      </c>
      <c r="H36" s="58">
        <v>8362</v>
      </c>
      <c r="I36" s="58">
        <v>1832</v>
      </c>
      <c r="J36" s="58">
        <v>130</v>
      </c>
      <c r="K36" s="58">
        <v>1247</v>
      </c>
      <c r="L36" s="58">
        <v>1345</v>
      </c>
      <c r="M36" s="58">
        <v>790</v>
      </c>
      <c r="N36" s="38">
        <f>SUM(E36:M36)</f>
        <v>43298</v>
      </c>
    </row>
    <row r="37" spans="1:14" x14ac:dyDescent="0.25">
      <c r="A37" s="84"/>
      <c r="B37" s="82"/>
      <c r="C37" s="88" t="s">
        <v>36</v>
      </c>
      <c r="D37" s="89"/>
      <c r="E37" s="57">
        <v>21</v>
      </c>
      <c r="F37" s="57">
        <v>3101</v>
      </c>
      <c r="G37" s="57">
        <v>122</v>
      </c>
      <c r="H37" s="57">
        <v>976</v>
      </c>
      <c r="I37" s="57">
        <v>202</v>
      </c>
      <c r="J37" s="57">
        <v>13</v>
      </c>
      <c r="K37" s="57">
        <v>172</v>
      </c>
      <c r="L37" s="57">
        <v>11</v>
      </c>
      <c r="M37" s="57">
        <v>7</v>
      </c>
      <c r="N37" s="36">
        <f>SUM(E37:M37)</f>
        <v>4625</v>
      </c>
    </row>
    <row r="38" spans="1:14" ht="15" customHeight="1" x14ac:dyDescent="0.25">
      <c r="A38" s="85"/>
      <c r="B38" s="82"/>
      <c r="C38" s="77" t="s">
        <v>37</v>
      </c>
      <c r="D38" s="78"/>
      <c r="E38" s="37">
        <f t="shared" ref="E38:N38" si="4">E37/(E37+E36)</f>
        <v>7.0945945945945943E-2</v>
      </c>
      <c r="F38" s="37">
        <f t="shared" si="4"/>
        <v>9.9627321210563516E-2</v>
      </c>
      <c r="G38" s="37">
        <f t="shared" si="4"/>
        <v>8.6280056577086275E-2</v>
      </c>
      <c r="H38" s="37">
        <f t="shared" si="4"/>
        <v>0.1045191689869351</v>
      </c>
      <c r="I38" s="37">
        <f t="shared" si="4"/>
        <v>9.931170108161258E-2</v>
      </c>
      <c r="J38" s="37">
        <f t="shared" si="4"/>
        <v>9.0909090909090912E-2</v>
      </c>
      <c r="K38" s="37">
        <f t="shared" si="4"/>
        <v>0.12121212121212122</v>
      </c>
      <c r="L38" s="37">
        <f t="shared" si="4"/>
        <v>8.1120943952802359E-3</v>
      </c>
      <c r="M38" s="37">
        <f t="shared" si="4"/>
        <v>8.7829360100376407E-3</v>
      </c>
      <c r="N38" s="37">
        <f t="shared" si="4"/>
        <v>9.6508983160486617E-2</v>
      </c>
    </row>
  </sheetData>
  <customSheetViews>
    <customSheetView guid="{63A9D80A-8E4A-4F33-B584-5ACED899AD49}" showPageBreaks="1" showGridLines="0" fitToPage="1" view="pageLayout" showRuler="0" topLeftCell="B13">
      <selection activeCell="H4" sqref="H4"/>
      <pageMargins left="0.70866141732283472" right="0" top="1.1811023622047245" bottom="0.74803149606299213" header="3.937007874015748E-2" footer="0.31496062992125984"/>
      <pageSetup paperSize="9" scale="80" orientation="landscape" r:id="rId1"/>
      <headerFooter differentFirst="1"/>
    </customSheetView>
  </customSheetViews>
  <mergeCells count="34">
    <mergeCell ref="B36:B38"/>
    <mergeCell ref="C36:D36"/>
    <mergeCell ref="C37:D37"/>
    <mergeCell ref="C38:D38"/>
    <mergeCell ref="A26:C26"/>
    <mergeCell ref="A27:C27"/>
    <mergeCell ref="A28:C28"/>
    <mergeCell ref="A29:C29"/>
    <mergeCell ref="A31:C32"/>
    <mergeCell ref="A33:A38"/>
    <mergeCell ref="B33:B35"/>
    <mergeCell ref="C33:D33"/>
    <mergeCell ref="C34:D34"/>
    <mergeCell ref="C35:D35"/>
    <mergeCell ref="A16:C16"/>
    <mergeCell ref="A17:C17"/>
    <mergeCell ref="A30:C30"/>
    <mergeCell ref="A19:C19"/>
    <mergeCell ref="A20:C20"/>
    <mergeCell ref="A21:C21"/>
    <mergeCell ref="A22:C22"/>
    <mergeCell ref="A23:C23"/>
    <mergeCell ref="A24:C24"/>
    <mergeCell ref="A25:C25"/>
    <mergeCell ref="A18:C18"/>
    <mergeCell ref="A12:C12"/>
    <mergeCell ref="A13:C13"/>
    <mergeCell ref="A14:C14"/>
    <mergeCell ref="A15:C15"/>
    <mergeCell ref="I1:N6"/>
    <mergeCell ref="A8:D10"/>
    <mergeCell ref="E8:N8"/>
    <mergeCell ref="E10:N10"/>
    <mergeCell ref="A11:C11"/>
  </mergeCells>
  <printOptions gridLines="1"/>
  <pageMargins left="0.70866141732283472" right="0" top="1.1811023622047245" bottom="0.74803149606299213" header="3.937007874015748E-2" footer="0.31496062992125984"/>
  <pageSetup paperSize="9" scale="81" orientation="landscape" r:id="rId2"/>
  <headerFooter differentFirst="1">
    <oddHeader>&amp;R&amp;G</oddHeader>
  </headerFooter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38"/>
  <sheetViews>
    <sheetView showGridLines="0" topLeftCell="A7" zoomScale="90" zoomScaleNormal="90" workbookViewId="0">
      <selection activeCell="C45" sqref="C45"/>
    </sheetView>
  </sheetViews>
  <sheetFormatPr baseColWidth="10" defaultColWidth="11.42578125" defaultRowHeight="15" x14ac:dyDescent="0.25"/>
  <cols>
    <col min="1" max="2" width="11.42578125" style="25"/>
    <col min="3" max="3" width="12.42578125" style="25" customWidth="1"/>
    <col min="4" max="4" width="3.5703125" style="25" bestFit="1" customWidth="1"/>
    <col min="5" max="5" width="11.42578125" style="25"/>
    <col min="6" max="6" width="13.140625" style="25" customWidth="1"/>
    <col min="7" max="13" width="11.42578125" style="25"/>
    <col min="14" max="14" width="14.140625" style="25" customWidth="1"/>
    <col min="15" max="16384" width="11.42578125" style="25"/>
  </cols>
  <sheetData>
    <row r="1" spans="1:14" x14ac:dyDescent="0.25">
      <c r="I1" s="90" t="s">
        <v>82</v>
      </c>
      <c r="J1" s="91"/>
      <c r="K1" s="91"/>
      <c r="L1" s="91"/>
      <c r="M1" s="91"/>
      <c r="N1" s="91"/>
    </row>
    <row r="2" spans="1:14" x14ac:dyDescent="0.25">
      <c r="I2" s="91"/>
      <c r="J2" s="91"/>
      <c r="K2" s="91"/>
      <c r="L2" s="91"/>
      <c r="M2" s="91"/>
      <c r="N2" s="91"/>
    </row>
    <row r="3" spans="1:14" x14ac:dyDescent="0.25">
      <c r="I3" s="91"/>
      <c r="J3" s="91"/>
      <c r="K3" s="91"/>
      <c r="L3" s="91"/>
      <c r="M3" s="91"/>
      <c r="N3" s="91"/>
    </row>
    <row r="4" spans="1:14" x14ac:dyDescent="0.25">
      <c r="I4" s="91"/>
      <c r="J4" s="91"/>
      <c r="K4" s="91"/>
      <c r="L4" s="91"/>
      <c r="M4" s="91"/>
      <c r="N4" s="91"/>
    </row>
    <row r="5" spans="1:14" x14ac:dyDescent="0.25">
      <c r="I5" s="91"/>
      <c r="J5" s="91"/>
      <c r="K5" s="91"/>
      <c r="L5" s="91"/>
      <c r="M5" s="91"/>
      <c r="N5" s="91"/>
    </row>
    <row r="6" spans="1:14" x14ac:dyDescent="0.25">
      <c r="I6" s="91"/>
      <c r="J6" s="91"/>
      <c r="K6" s="91"/>
      <c r="L6" s="91"/>
      <c r="M6" s="91"/>
      <c r="N6" s="91"/>
    </row>
    <row r="7" spans="1:14" x14ac:dyDescent="0.25">
      <c r="E7" s="70"/>
      <c r="F7" s="70"/>
      <c r="G7" s="70"/>
      <c r="H7" s="70"/>
    </row>
    <row r="8" spans="1:14" ht="15" customHeight="1" x14ac:dyDescent="0.25">
      <c r="A8" s="95" t="s">
        <v>41</v>
      </c>
      <c r="B8" s="96"/>
      <c r="C8" s="96"/>
      <c r="D8" s="97"/>
      <c r="E8" s="92" t="s">
        <v>0</v>
      </c>
      <c r="F8" s="92"/>
      <c r="G8" s="92"/>
      <c r="H8" s="92"/>
      <c r="I8" s="92"/>
      <c r="J8" s="92"/>
      <c r="K8" s="92"/>
      <c r="L8" s="92"/>
      <c r="M8" s="92"/>
      <c r="N8" s="92"/>
    </row>
    <row r="9" spans="1:14" ht="22.5" x14ac:dyDescent="0.25">
      <c r="A9" s="98"/>
      <c r="B9" s="99"/>
      <c r="C9" s="99"/>
      <c r="D9" s="100"/>
      <c r="E9" s="50" t="str">
        <f>+AND!E9</f>
        <v>M1 ambul. y taxis</v>
      </c>
      <c r="F9" s="50" t="str">
        <f>+AND!F9</f>
        <v>Resto M1</v>
      </c>
      <c r="G9" s="50" t="str">
        <f>+AND!G9</f>
        <v>L y Quads</v>
      </c>
      <c r="H9" s="50" t="str">
        <f>+AND!H9</f>
        <v>N1</v>
      </c>
      <c r="I9" s="50" t="str">
        <f>+AND!I9</f>
        <v>N2 y N3</v>
      </c>
      <c r="J9" s="50" t="str">
        <f>+AND!J9</f>
        <v>M2 y M3</v>
      </c>
      <c r="K9" s="50" t="str">
        <f>+AND!K9</f>
        <v>O</v>
      </c>
      <c r="L9" s="50" t="str">
        <f>+AND!L9</f>
        <v>T</v>
      </c>
      <c r="M9" s="50" t="str">
        <f>+AND!M9</f>
        <v>Resto</v>
      </c>
      <c r="N9" s="51" t="str">
        <f>+AND!N9</f>
        <v>TOTAL</v>
      </c>
    </row>
    <row r="10" spans="1:14" ht="15" customHeight="1" x14ac:dyDescent="0.25">
      <c r="A10" s="101"/>
      <c r="B10" s="102"/>
      <c r="C10" s="102"/>
      <c r="D10" s="103"/>
      <c r="E10" s="92" t="s">
        <v>9</v>
      </c>
      <c r="F10" s="92"/>
      <c r="G10" s="92"/>
      <c r="H10" s="92"/>
      <c r="I10" s="92"/>
      <c r="J10" s="92"/>
      <c r="K10" s="92"/>
      <c r="L10" s="92"/>
      <c r="M10" s="92"/>
      <c r="N10" s="92"/>
    </row>
    <row r="11" spans="1:14" x14ac:dyDescent="0.25">
      <c r="A11" s="75" t="s">
        <v>12</v>
      </c>
      <c r="B11" s="75"/>
      <c r="C11" s="76"/>
      <c r="D11" s="26" t="s">
        <v>15</v>
      </c>
      <c r="E11" s="66">
        <v>129</v>
      </c>
      <c r="F11" s="66">
        <v>125708</v>
      </c>
      <c r="G11" s="66">
        <v>3973</v>
      </c>
      <c r="H11" s="66">
        <v>20325</v>
      </c>
      <c r="I11" s="66">
        <v>3223</v>
      </c>
      <c r="J11" s="66">
        <v>195</v>
      </c>
      <c r="K11" s="66">
        <v>1529</v>
      </c>
      <c r="L11" s="66">
        <v>1879</v>
      </c>
      <c r="M11" s="66">
        <v>1349</v>
      </c>
      <c r="N11" s="28">
        <f>SUM(E11:M11)</f>
        <v>158310</v>
      </c>
    </row>
    <row r="12" spans="1:14" x14ac:dyDescent="0.25">
      <c r="A12" s="73" t="s">
        <v>13</v>
      </c>
      <c r="B12" s="73"/>
      <c r="C12" s="74"/>
      <c r="D12" s="29" t="s">
        <v>14</v>
      </c>
      <c r="E12" s="46">
        <v>22</v>
      </c>
      <c r="F12" s="46">
        <v>5864</v>
      </c>
      <c r="G12" s="46">
        <v>1713</v>
      </c>
      <c r="H12" s="46">
        <v>1156</v>
      </c>
      <c r="I12" s="46">
        <v>380</v>
      </c>
      <c r="J12" s="46">
        <v>15</v>
      </c>
      <c r="K12" s="46">
        <v>401</v>
      </c>
      <c r="L12" s="46">
        <v>362</v>
      </c>
      <c r="M12" s="46">
        <v>422</v>
      </c>
      <c r="N12" s="31">
        <f t="shared" ref="N12:N30" si="0">SUM(E12:M12)</f>
        <v>10335</v>
      </c>
    </row>
    <row r="13" spans="1:14" x14ac:dyDescent="0.25">
      <c r="A13" s="75" t="s">
        <v>16</v>
      </c>
      <c r="B13" s="75"/>
      <c r="C13" s="76"/>
      <c r="D13" s="32" t="s">
        <v>15</v>
      </c>
      <c r="E13" s="66">
        <v>465</v>
      </c>
      <c r="F13" s="66">
        <v>202574</v>
      </c>
      <c r="G13" s="66">
        <v>6543</v>
      </c>
      <c r="H13" s="66">
        <v>51333</v>
      </c>
      <c r="I13" s="66">
        <v>15440</v>
      </c>
      <c r="J13" s="66">
        <v>1815</v>
      </c>
      <c r="K13" s="66">
        <v>3511</v>
      </c>
      <c r="L13" s="66">
        <v>4681</v>
      </c>
      <c r="M13" s="66">
        <v>2363</v>
      </c>
      <c r="N13" s="28">
        <f t="shared" si="0"/>
        <v>288725</v>
      </c>
    </row>
    <row r="14" spans="1:14" x14ac:dyDescent="0.25">
      <c r="A14" s="73" t="s">
        <v>30</v>
      </c>
      <c r="B14" s="73"/>
      <c r="C14" s="74"/>
      <c r="D14" s="29" t="s">
        <v>14</v>
      </c>
      <c r="E14" s="46">
        <v>76</v>
      </c>
      <c r="F14" s="46">
        <v>30068</v>
      </c>
      <c r="G14" s="46">
        <v>4241</v>
      </c>
      <c r="H14" s="46">
        <v>11226</v>
      </c>
      <c r="I14" s="46">
        <v>6292</v>
      </c>
      <c r="J14" s="46">
        <v>569</v>
      </c>
      <c r="K14" s="46">
        <v>2591</v>
      </c>
      <c r="L14" s="46">
        <v>996</v>
      </c>
      <c r="M14" s="46">
        <v>594</v>
      </c>
      <c r="N14" s="31">
        <f t="shared" si="0"/>
        <v>56653</v>
      </c>
    </row>
    <row r="15" spans="1:14" x14ac:dyDescent="0.25">
      <c r="A15" s="75" t="s">
        <v>17</v>
      </c>
      <c r="B15" s="75"/>
      <c r="C15" s="76"/>
      <c r="D15" s="32" t="s">
        <v>15</v>
      </c>
      <c r="E15" s="66">
        <v>21</v>
      </c>
      <c r="F15" s="66">
        <v>8950</v>
      </c>
      <c r="G15" s="66">
        <v>738</v>
      </c>
      <c r="H15" s="66">
        <v>2364</v>
      </c>
      <c r="I15" s="66">
        <v>411</v>
      </c>
      <c r="J15" s="66">
        <v>104</v>
      </c>
      <c r="K15" s="66"/>
      <c r="L15" s="66">
        <v>7</v>
      </c>
      <c r="M15" s="66">
        <v>27</v>
      </c>
      <c r="N15" s="28">
        <f t="shared" si="0"/>
        <v>12622</v>
      </c>
    </row>
    <row r="16" spans="1:14" x14ac:dyDescent="0.25">
      <c r="A16" s="73" t="s">
        <v>24</v>
      </c>
      <c r="B16" s="73"/>
      <c r="C16" s="74"/>
      <c r="D16" s="29" t="s">
        <v>14</v>
      </c>
      <c r="E16" s="46">
        <v>42</v>
      </c>
      <c r="F16" s="46">
        <v>18724</v>
      </c>
      <c r="G16" s="46">
        <v>1070</v>
      </c>
      <c r="H16" s="46">
        <v>6288</v>
      </c>
      <c r="I16" s="46">
        <v>826</v>
      </c>
      <c r="J16" s="46">
        <v>433</v>
      </c>
      <c r="K16" s="46"/>
      <c r="L16" s="46">
        <v>82</v>
      </c>
      <c r="M16" s="46">
        <v>77</v>
      </c>
      <c r="N16" s="31">
        <f t="shared" si="0"/>
        <v>27542</v>
      </c>
    </row>
    <row r="17" spans="1:14" x14ac:dyDescent="0.25">
      <c r="A17" s="75" t="s">
        <v>18</v>
      </c>
      <c r="B17" s="75"/>
      <c r="C17" s="76"/>
      <c r="D17" s="32" t="s">
        <v>15</v>
      </c>
      <c r="E17" s="66">
        <v>579</v>
      </c>
      <c r="F17" s="66">
        <v>348226</v>
      </c>
      <c r="G17" s="66">
        <v>16345</v>
      </c>
      <c r="H17" s="66">
        <v>74049</v>
      </c>
      <c r="I17" s="66">
        <v>18556</v>
      </c>
      <c r="J17" s="66">
        <v>1919</v>
      </c>
      <c r="K17" s="66">
        <v>8943</v>
      </c>
      <c r="L17" s="66">
        <v>5858</v>
      </c>
      <c r="M17" s="66">
        <v>4204</v>
      </c>
      <c r="N17" s="28">
        <f t="shared" si="0"/>
        <v>478679</v>
      </c>
    </row>
    <row r="18" spans="1:14" x14ac:dyDescent="0.25">
      <c r="A18" s="73" t="s">
        <v>25</v>
      </c>
      <c r="B18" s="73"/>
      <c r="C18" s="74"/>
      <c r="D18" s="29" t="s">
        <v>14</v>
      </c>
      <c r="E18" s="46">
        <v>148</v>
      </c>
      <c r="F18" s="46">
        <v>85204</v>
      </c>
      <c r="G18" s="46">
        <v>13702</v>
      </c>
      <c r="H18" s="46">
        <v>20156</v>
      </c>
      <c r="I18" s="46">
        <v>6876</v>
      </c>
      <c r="J18" s="46">
        <v>397</v>
      </c>
      <c r="K18" s="46">
        <v>3490</v>
      </c>
      <c r="L18" s="46">
        <v>3108</v>
      </c>
      <c r="M18" s="46">
        <v>1765</v>
      </c>
      <c r="N18" s="31">
        <f t="shared" si="0"/>
        <v>134846</v>
      </c>
    </row>
    <row r="19" spans="1:14" x14ac:dyDescent="0.25">
      <c r="A19" s="75" t="s">
        <v>19</v>
      </c>
      <c r="B19" s="75"/>
      <c r="C19" s="76"/>
      <c r="D19" s="32" t="s">
        <v>15</v>
      </c>
      <c r="E19" s="66">
        <v>131</v>
      </c>
      <c r="F19" s="66">
        <v>3593</v>
      </c>
      <c r="G19" s="66"/>
      <c r="H19" s="66">
        <v>1621</v>
      </c>
      <c r="I19" s="66">
        <v>15518</v>
      </c>
      <c r="J19" s="66">
        <v>2894</v>
      </c>
      <c r="K19" s="66"/>
      <c r="L19" s="66"/>
      <c r="M19" s="66">
        <v>5</v>
      </c>
      <c r="N19" s="28">
        <f t="shared" si="0"/>
        <v>23762</v>
      </c>
    </row>
    <row r="20" spans="1:14" x14ac:dyDescent="0.25">
      <c r="A20" s="73" t="s">
        <v>26</v>
      </c>
      <c r="B20" s="73"/>
      <c r="C20" s="74"/>
      <c r="D20" s="29" t="s">
        <v>14</v>
      </c>
      <c r="E20" s="46">
        <v>324</v>
      </c>
      <c r="F20" s="46">
        <v>123286</v>
      </c>
      <c r="G20" s="46">
        <v>8020</v>
      </c>
      <c r="H20" s="46">
        <v>21369</v>
      </c>
      <c r="I20" s="46">
        <v>3051</v>
      </c>
      <c r="J20" s="46">
        <v>262</v>
      </c>
      <c r="K20" s="46"/>
      <c r="L20" s="46"/>
      <c r="M20" s="46">
        <v>303</v>
      </c>
      <c r="N20" s="31">
        <f t="shared" si="0"/>
        <v>156615</v>
      </c>
    </row>
    <row r="21" spans="1:14" x14ac:dyDescent="0.25">
      <c r="A21" s="75" t="s">
        <v>20</v>
      </c>
      <c r="B21" s="75"/>
      <c r="C21" s="76"/>
      <c r="D21" s="32" t="s">
        <v>15</v>
      </c>
      <c r="E21" s="66">
        <v>290</v>
      </c>
      <c r="F21" s="66">
        <v>168491</v>
      </c>
      <c r="G21" s="66">
        <v>971</v>
      </c>
      <c r="H21" s="66">
        <v>41529</v>
      </c>
      <c r="I21" s="66">
        <v>14746</v>
      </c>
      <c r="J21" s="66">
        <v>852</v>
      </c>
      <c r="K21" s="66">
        <v>17439</v>
      </c>
      <c r="L21" s="66">
        <v>134</v>
      </c>
      <c r="M21" s="66">
        <v>2046</v>
      </c>
      <c r="N21" s="28">
        <f t="shared" si="0"/>
        <v>246498</v>
      </c>
    </row>
    <row r="22" spans="1:14" x14ac:dyDescent="0.25">
      <c r="A22" s="73" t="s">
        <v>27</v>
      </c>
      <c r="B22" s="73"/>
      <c r="C22" s="74"/>
      <c r="D22" s="29" t="s">
        <v>14</v>
      </c>
      <c r="E22" s="46">
        <v>61</v>
      </c>
      <c r="F22" s="46">
        <v>33404</v>
      </c>
      <c r="G22" s="46">
        <v>4503</v>
      </c>
      <c r="H22" s="46">
        <v>11274</v>
      </c>
      <c r="I22" s="46">
        <v>7079</v>
      </c>
      <c r="J22" s="46">
        <v>515</v>
      </c>
      <c r="K22" s="46">
        <v>6000</v>
      </c>
      <c r="L22" s="46">
        <v>172</v>
      </c>
      <c r="M22" s="46">
        <v>653</v>
      </c>
      <c r="N22" s="31">
        <f t="shared" si="0"/>
        <v>63661</v>
      </c>
    </row>
    <row r="23" spans="1:14" x14ac:dyDescent="0.25">
      <c r="A23" s="93" t="s">
        <v>33</v>
      </c>
      <c r="B23" s="93"/>
      <c r="C23" s="94"/>
      <c r="D23" s="32" t="s">
        <v>15</v>
      </c>
      <c r="E23" s="66">
        <v>56</v>
      </c>
      <c r="F23" s="66">
        <v>41303</v>
      </c>
      <c r="G23" s="66">
        <v>781</v>
      </c>
      <c r="H23" s="66">
        <v>11852</v>
      </c>
      <c r="I23" s="66">
        <v>3450</v>
      </c>
      <c r="J23" s="66">
        <v>285</v>
      </c>
      <c r="K23" s="66">
        <v>7</v>
      </c>
      <c r="L23" s="66">
        <v>1839</v>
      </c>
      <c r="M23" s="66">
        <v>415</v>
      </c>
      <c r="N23" s="28">
        <f t="shared" si="0"/>
        <v>59988</v>
      </c>
    </row>
    <row r="24" spans="1:14" x14ac:dyDescent="0.25">
      <c r="A24" s="73" t="s">
        <v>28</v>
      </c>
      <c r="B24" s="73"/>
      <c r="C24" s="74"/>
      <c r="D24" s="29" t="s">
        <v>14</v>
      </c>
      <c r="E24" s="46">
        <v>22</v>
      </c>
      <c r="F24" s="46">
        <v>17410</v>
      </c>
      <c r="G24" s="46">
        <v>1305</v>
      </c>
      <c r="H24" s="46">
        <v>5424</v>
      </c>
      <c r="I24" s="46">
        <v>1693</v>
      </c>
      <c r="J24" s="46">
        <v>131</v>
      </c>
      <c r="K24" s="46">
        <v>8</v>
      </c>
      <c r="L24" s="46">
        <v>562</v>
      </c>
      <c r="M24" s="46">
        <v>194</v>
      </c>
      <c r="N24" s="31">
        <f t="shared" si="0"/>
        <v>26749</v>
      </c>
    </row>
    <row r="25" spans="1:14" x14ac:dyDescent="0.25">
      <c r="A25" s="75" t="s">
        <v>21</v>
      </c>
      <c r="B25" s="75"/>
      <c r="C25" s="76"/>
      <c r="D25" s="32" t="s">
        <v>15</v>
      </c>
      <c r="E25" s="66">
        <v>89</v>
      </c>
      <c r="F25" s="66">
        <v>36138</v>
      </c>
      <c r="G25" s="66">
        <v>3498</v>
      </c>
      <c r="H25" s="66">
        <v>7728</v>
      </c>
      <c r="I25" s="66">
        <v>947</v>
      </c>
      <c r="J25" s="66">
        <v>147</v>
      </c>
      <c r="K25" s="66">
        <v>883</v>
      </c>
      <c r="L25" s="66">
        <v>1097</v>
      </c>
      <c r="M25" s="66">
        <v>738</v>
      </c>
      <c r="N25" s="28">
        <f t="shared" si="0"/>
        <v>51265</v>
      </c>
    </row>
    <row r="26" spans="1:14" x14ac:dyDescent="0.25">
      <c r="A26" s="73" t="s">
        <v>29</v>
      </c>
      <c r="B26" s="73"/>
      <c r="C26" s="74"/>
      <c r="D26" s="29" t="s">
        <v>14</v>
      </c>
      <c r="E26" s="46">
        <v>120</v>
      </c>
      <c r="F26" s="46">
        <v>78575</v>
      </c>
      <c r="G26" s="46">
        <v>6628</v>
      </c>
      <c r="H26" s="46">
        <v>15950</v>
      </c>
      <c r="I26" s="46">
        <v>4297</v>
      </c>
      <c r="J26" s="46">
        <v>459</v>
      </c>
      <c r="K26" s="46">
        <v>2652</v>
      </c>
      <c r="L26" s="46">
        <v>526</v>
      </c>
      <c r="M26" s="46">
        <v>641</v>
      </c>
      <c r="N26" s="31">
        <f t="shared" si="0"/>
        <v>109848</v>
      </c>
    </row>
    <row r="27" spans="1:14" x14ac:dyDescent="0.25">
      <c r="A27" s="75" t="s">
        <v>22</v>
      </c>
      <c r="B27" s="75"/>
      <c r="C27" s="76"/>
      <c r="D27" s="32" t="s">
        <v>15</v>
      </c>
      <c r="E27" s="66">
        <v>412</v>
      </c>
      <c r="F27" s="66">
        <v>271051</v>
      </c>
      <c r="G27" s="66">
        <v>4146</v>
      </c>
      <c r="H27" s="66">
        <v>66572</v>
      </c>
      <c r="I27" s="66">
        <v>11857</v>
      </c>
      <c r="J27" s="66">
        <v>1280</v>
      </c>
      <c r="K27" s="66">
        <v>1</v>
      </c>
      <c r="L27" s="66">
        <v>920</v>
      </c>
      <c r="M27" s="66">
        <v>1452</v>
      </c>
      <c r="N27" s="28">
        <f t="shared" si="0"/>
        <v>357691</v>
      </c>
    </row>
    <row r="28" spans="1:14" x14ac:dyDescent="0.25">
      <c r="A28" s="73" t="s">
        <v>31</v>
      </c>
      <c r="B28" s="73"/>
      <c r="C28" s="74"/>
      <c r="D28" s="29" t="s">
        <v>14</v>
      </c>
      <c r="E28" s="46">
        <v>48</v>
      </c>
      <c r="F28" s="46">
        <v>18661</v>
      </c>
      <c r="G28" s="46">
        <v>1739</v>
      </c>
      <c r="H28" s="46">
        <v>5515</v>
      </c>
      <c r="I28" s="46">
        <v>1227</v>
      </c>
      <c r="J28" s="46">
        <v>134</v>
      </c>
      <c r="K28" s="46">
        <v>27</v>
      </c>
      <c r="L28" s="46">
        <v>224</v>
      </c>
      <c r="M28" s="46">
        <v>136</v>
      </c>
      <c r="N28" s="31">
        <f t="shared" si="0"/>
        <v>27711</v>
      </c>
    </row>
    <row r="29" spans="1:14" x14ac:dyDescent="0.25">
      <c r="A29" s="75" t="s">
        <v>23</v>
      </c>
      <c r="B29" s="75"/>
      <c r="C29" s="76"/>
      <c r="D29" s="32" t="s">
        <v>15</v>
      </c>
      <c r="E29" s="66"/>
      <c r="F29" s="66">
        <v>3</v>
      </c>
      <c r="G29" s="66">
        <v>347</v>
      </c>
      <c r="H29" s="66"/>
      <c r="I29" s="66"/>
      <c r="J29" s="66">
        <v>835</v>
      </c>
      <c r="K29" s="66"/>
      <c r="L29" s="66"/>
      <c r="M29" s="66"/>
      <c r="N29" s="28">
        <f t="shared" si="0"/>
        <v>1185</v>
      </c>
    </row>
    <row r="30" spans="1:14" x14ac:dyDescent="0.25">
      <c r="A30" s="73" t="s">
        <v>32</v>
      </c>
      <c r="B30" s="73"/>
      <c r="C30" s="74"/>
      <c r="D30" s="29" t="s">
        <v>14</v>
      </c>
      <c r="E30" s="46">
        <v>9</v>
      </c>
      <c r="F30" s="46">
        <v>6606</v>
      </c>
      <c r="G30" s="46">
        <v>4303</v>
      </c>
      <c r="H30" s="46">
        <v>2640</v>
      </c>
      <c r="I30" s="46">
        <v>3041</v>
      </c>
      <c r="J30" s="46">
        <v>978</v>
      </c>
      <c r="K30" s="46">
        <v>295</v>
      </c>
      <c r="L30" s="46">
        <v>114</v>
      </c>
      <c r="M30" s="46">
        <v>248</v>
      </c>
      <c r="N30" s="31">
        <f t="shared" si="0"/>
        <v>18234</v>
      </c>
    </row>
    <row r="31" spans="1:14" x14ac:dyDescent="0.25">
      <c r="A31" s="79" t="s">
        <v>34</v>
      </c>
      <c r="B31" s="79"/>
      <c r="C31" s="80"/>
      <c r="D31" s="33" t="s">
        <v>15</v>
      </c>
      <c r="E31" s="28">
        <f>E11+E13+E15+E17+E19+E21+E23+E25+E27+E29</f>
        <v>2172</v>
      </c>
      <c r="F31" s="28">
        <f t="shared" ref="F31:N32" si="1">F11+F13+F15+F17+F19+F21+F23+F25+F27+F29</f>
        <v>1206037</v>
      </c>
      <c r="G31" s="28">
        <f t="shared" si="1"/>
        <v>37342</v>
      </c>
      <c r="H31" s="28">
        <f t="shared" si="1"/>
        <v>277373</v>
      </c>
      <c r="I31" s="28">
        <f t="shared" si="1"/>
        <v>84148</v>
      </c>
      <c r="J31" s="28">
        <f t="shared" si="1"/>
        <v>10326</v>
      </c>
      <c r="K31" s="28">
        <f t="shared" si="1"/>
        <v>32313</v>
      </c>
      <c r="L31" s="28">
        <f t="shared" si="1"/>
        <v>16415</v>
      </c>
      <c r="M31" s="28">
        <f t="shared" si="1"/>
        <v>12599</v>
      </c>
      <c r="N31" s="28">
        <f t="shared" si="1"/>
        <v>1678725</v>
      </c>
    </row>
    <row r="32" spans="1:14" x14ac:dyDescent="0.25">
      <c r="A32" s="79"/>
      <c r="B32" s="79"/>
      <c r="C32" s="80"/>
      <c r="D32" s="34" t="s">
        <v>14</v>
      </c>
      <c r="E32" s="31">
        <f>E12+E14+E16+E18+E20+E22+E24+E26+E28+E30</f>
        <v>872</v>
      </c>
      <c r="F32" s="31">
        <f t="shared" si="1"/>
        <v>417802</v>
      </c>
      <c r="G32" s="31">
        <f t="shared" si="1"/>
        <v>47224</v>
      </c>
      <c r="H32" s="31">
        <f t="shared" si="1"/>
        <v>100998</v>
      </c>
      <c r="I32" s="31">
        <f t="shared" si="1"/>
        <v>34762</v>
      </c>
      <c r="J32" s="31">
        <f t="shared" si="1"/>
        <v>3893</v>
      </c>
      <c r="K32" s="31">
        <f t="shared" si="1"/>
        <v>15464</v>
      </c>
      <c r="L32" s="31">
        <f t="shared" si="1"/>
        <v>6146</v>
      </c>
      <c r="M32" s="31">
        <f t="shared" si="1"/>
        <v>5033</v>
      </c>
      <c r="N32" s="31">
        <f t="shared" si="1"/>
        <v>632194</v>
      </c>
    </row>
    <row r="33" spans="1:14" x14ac:dyDescent="0.25">
      <c r="A33" s="83" t="s">
        <v>40</v>
      </c>
      <c r="B33" s="81" t="s">
        <v>38</v>
      </c>
      <c r="C33" s="86" t="s">
        <v>35</v>
      </c>
      <c r="D33" s="87"/>
      <c r="E33" s="65">
        <v>2806</v>
      </c>
      <c r="F33" s="65">
        <v>1168832</v>
      </c>
      <c r="G33" s="65">
        <v>102727</v>
      </c>
      <c r="H33" s="65">
        <v>135759</v>
      </c>
      <c r="I33" s="65">
        <v>28174</v>
      </c>
      <c r="J33" s="65">
        <v>3978</v>
      </c>
      <c r="K33" s="65">
        <v>20375</v>
      </c>
      <c r="L33" s="65">
        <v>12311</v>
      </c>
      <c r="M33" s="65">
        <v>12980</v>
      </c>
      <c r="N33" s="35">
        <f>SUM(E33:M33)</f>
        <v>1487942</v>
      </c>
    </row>
    <row r="34" spans="1:14" x14ac:dyDescent="0.25">
      <c r="A34" s="84"/>
      <c r="B34" s="82"/>
      <c r="C34" s="88" t="s">
        <v>36</v>
      </c>
      <c r="D34" s="89"/>
      <c r="E34" s="57">
        <v>383</v>
      </c>
      <c r="F34" s="57">
        <v>195445</v>
      </c>
      <c r="G34" s="57">
        <v>20671</v>
      </c>
      <c r="H34" s="57">
        <v>38390</v>
      </c>
      <c r="I34" s="57">
        <v>10877</v>
      </c>
      <c r="J34" s="57">
        <v>1080</v>
      </c>
      <c r="K34" s="57">
        <v>5278</v>
      </c>
      <c r="L34" s="57">
        <v>2224</v>
      </c>
      <c r="M34" s="57">
        <v>2038</v>
      </c>
      <c r="N34" s="36">
        <f>SUM(E34:M34)</f>
        <v>276386</v>
      </c>
    </row>
    <row r="35" spans="1:14" x14ac:dyDescent="0.25">
      <c r="A35" s="84"/>
      <c r="B35" s="82"/>
      <c r="C35" s="77" t="s">
        <v>37</v>
      </c>
      <c r="D35" s="78"/>
      <c r="E35" s="37">
        <f>E34/(E33+E34)</f>
        <v>0.12010034493571653</v>
      </c>
      <c r="F35" s="37">
        <f t="shared" ref="F35:N35" si="2">F34/(F33+F34)</f>
        <v>0.14325903024092615</v>
      </c>
      <c r="G35" s="37">
        <f t="shared" si="2"/>
        <v>0.16751487058137085</v>
      </c>
      <c r="H35" s="37">
        <f t="shared" si="2"/>
        <v>0.22044341339887108</v>
      </c>
      <c r="I35" s="37">
        <f t="shared" si="2"/>
        <v>0.27853320017413125</v>
      </c>
      <c r="J35" s="37">
        <f t="shared" si="2"/>
        <v>0.21352313167259787</v>
      </c>
      <c r="K35" s="37">
        <f t="shared" si="2"/>
        <v>0.20574591665692121</v>
      </c>
      <c r="L35" s="37">
        <f t="shared" si="2"/>
        <v>0.15300997592019264</v>
      </c>
      <c r="M35" s="37">
        <f t="shared" si="2"/>
        <v>0.13570382208017046</v>
      </c>
      <c r="N35" s="37">
        <f t="shared" si="2"/>
        <v>0.15665227780775456</v>
      </c>
    </row>
    <row r="36" spans="1:14" x14ac:dyDescent="0.25">
      <c r="A36" s="84"/>
      <c r="B36" s="81" t="s">
        <v>39</v>
      </c>
      <c r="C36" s="86" t="s">
        <v>35</v>
      </c>
      <c r="D36" s="87"/>
      <c r="E36" s="58">
        <v>366</v>
      </c>
      <c r="F36" s="58">
        <v>183010</v>
      </c>
      <c r="G36" s="58">
        <v>18156</v>
      </c>
      <c r="H36" s="58">
        <v>35367</v>
      </c>
      <c r="I36" s="58">
        <v>10663</v>
      </c>
      <c r="J36" s="58">
        <v>1052</v>
      </c>
      <c r="K36" s="58">
        <v>5091</v>
      </c>
      <c r="L36" s="58">
        <v>1640</v>
      </c>
      <c r="M36" s="58">
        <v>1656</v>
      </c>
      <c r="N36" s="38">
        <f>SUM(E36:M36)</f>
        <v>257001</v>
      </c>
    </row>
    <row r="37" spans="1:14" x14ac:dyDescent="0.25">
      <c r="A37" s="84"/>
      <c r="B37" s="82"/>
      <c r="C37" s="88" t="s">
        <v>36</v>
      </c>
      <c r="D37" s="89"/>
      <c r="E37" s="57">
        <v>43</v>
      </c>
      <c r="F37" s="57">
        <v>17124</v>
      </c>
      <c r="G37" s="57">
        <v>1535</v>
      </c>
      <c r="H37" s="57">
        <v>3848</v>
      </c>
      <c r="I37" s="57">
        <v>1414</v>
      </c>
      <c r="J37" s="57">
        <v>132</v>
      </c>
      <c r="K37" s="57">
        <v>973</v>
      </c>
      <c r="L37" s="57">
        <v>27</v>
      </c>
      <c r="M37" s="57">
        <v>97</v>
      </c>
      <c r="N37" s="36">
        <f>SUM(E37:M37)</f>
        <v>25193</v>
      </c>
    </row>
    <row r="38" spans="1:14" ht="15" customHeight="1" x14ac:dyDescent="0.25">
      <c r="A38" s="85"/>
      <c r="B38" s="82"/>
      <c r="C38" s="77" t="s">
        <v>37</v>
      </c>
      <c r="D38" s="78"/>
      <c r="E38" s="37">
        <f>E37/(E37+E36)</f>
        <v>0.10513447432762836</v>
      </c>
      <c r="F38" s="37">
        <f t="shared" ref="F38:N38" si="3">F37/(F37+F36)</f>
        <v>8.556267300908392E-2</v>
      </c>
      <c r="G38" s="37">
        <f t="shared" si="3"/>
        <v>7.7954395409070135E-2</v>
      </c>
      <c r="H38" s="37">
        <f t="shared" si="3"/>
        <v>9.8125717200051005E-2</v>
      </c>
      <c r="I38" s="37">
        <f t="shared" si="3"/>
        <v>0.11708205680218597</v>
      </c>
      <c r="J38" s="37">
        <f t="shared" si="3"/>
        <v>0.11148648648648649</v>
      </c>
      <c r="K38" s="37">
        <f t="shared" si="3"/>
        <v>0.16045514511873352</v>
      </c>
      <c r="L38" s="37">
        <f t="shared" si="3"/>
        <v>1.6196760647870425E-2</v>
      </c>
      <c r="M38" s="37">
        <f t="shared" si="3"/>
        <v>5.5333713633770681E-2</v>
      </c>
      <c r="N38" s="37">
        <f t="shared" si="3"/>
        <v>8.9275462979368808E-2</v>
      </c>
    </row>
  </sheetData>
  <mergeCells count="34">
    <mergeCell ref="A18:C18"/>
    <mergeCell ref="I1:N6"/>
    <mergeCell ref="A8:D10"/>
    <mergeCell ref="E8:N8"/>
    <mergeCell ref="E10:N10"/>
    <mergeCell ref="A11:C11"/>
    <mergeCell ref="A12:C12"/>
    <mergeCell ref="A13:C13"/>
    <mergeCell ref="A14:C14"/>
    <mergeCell ref="A15:C15"/>
    <mergeCell ref="A16:C16"/>
    <mergeCell ref="A17:C17"/>
    <mergeCell ref="A30:C30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1:C32"/>
    <mergeCell ref="A33:A38"/>
    <mergeCell ref="B33:B35"/>
    <mergeCell ref="C33:D33"/>
    <mergeCell ref="C34:D34"/>
    <mergeCell ref="C35:D35"/>
    <mergeCell ref="B36:B38"/>
    <mergeCell ref="C36:D36"/>
    <mergeCell ref="C37:D37"/>
    <mergeCell ref="C38:D3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N38"/>
  <sheetViews>
    <sheetView showGridLines="0" showRuler="0" topLeftCell="A4" zoomScale="80" zoomScaleNormal="80" workbookViewId="0">
      <selection activeCell="C45" sqref="C45"/>
    </sheetView>
  </sheetViews>
  <sheetFormatPr baseColWidth="10" defaultRowHeight="15" x14ac:dyDescent="0.25"/>
  <cols>
    <col min="3" max="3" width="12.42578125" customWidth="1"/>
    <col min="4" max="4" width="3.5703125" bestFit="1" customWidth="1"/>
    <col min="6" max="6" width="12.7109375" bestFit="1" customWidth="1"/>
    <col min="14" max="14" width="14.140625" customWidth="1"/>
  </cols>
  <sheetData>
    <row r="1" spans="1:14" x14ac:dyDescent="0.25">
      <c r="I1" s="90" t="s">
        <v>99</v>
      </c>
      <c r="J1" s="91"/>
      <c r="K1" s="91"/>
      <c r="L1" s="91"/>
      <c r="M1" s="91"/>
      <c r="N1" s="91"/>
    </row>
    <row r="2" spans="1:14" x14ac:dyDescent="0.25">
      <c r="I2" s="91"/>
      <c r="J2" s="91"/>
      <c r="K2" s="91"/>
      <c r="L2" s="91"/>
      <c r="M2" s="91"/>
      <c r="N2" s="91"/>
    </row>
    <row r="3" spans="1:14" x14ac:dyDescent="0.25">
      <c r="I3" s="91"/>
      <c r="J3" s="91"/>
      <c r="K3" s="91"/>
      <c r="L3" s="91"/>
      <c r="M3" s="91"/>
      <c r="N3" s="91"/>
    </row>
    <row r="4" spans="1:14" x14ac:dyDescent="0.25">
      <c r="I4" s="91"/>
      <c r="J4" s="91"/>
      <c r="K4" s="91"/>
      <c r="L4" s="91"/>
      <c r="M4" s="91"/>
      <c r="N4" s="91"/>
    </row>
    <row r="5" spans="1:14" x14ac:dyDescent="0.25">
      <c r="I5" s="91"/>
      <c r="J5" s="91"/>
      <c r="K5" s="91"/>
      <c r="L5" s="91"/>
      <c r="M5" s="91"/>
      <c r="N5" s="91"/>
    </row>
    <row r="6" spans="1:14" x14ac:dyDescent="0.25">
      <c r="I6" s="91"/>
      <c r="J6" s="91"/>
      <c r="K6" s="91"/>
      <c r="L6" s="91"/>
      <c r="M6" s="91"/>
      <c r="N6" s="91"/>
    </row>
    <row r="8" spans="1:14" ht="15" customHeight="1" x14ac:dyDescent="0.25">
      <c r="A8" s="95" t="s">
        <v>41</v>
      </c>
      <c r="B8" s="96"/>
      <c r="C8" s="96"/>
      <c r="D8" s="97"/>
      <c r="E8" s="92" t="s">
        <v>0</v>
      </c>
      <c r="F8" s="92"/>
      <c r="G8" s="92"/>
      <c r="H8" s="92"/>
      <c r="I8" s="92"/>
      <c r="J8" s="92"/>
      <c r="K8" s="92"/>
      <c r="L8" s="92"/>
      <c r="M8" s="92"/>
      <c r="N8" s="92"/>
    </row>
    <row r="9" spans="1:14" ht="22.5" x14ac:dyDescent="0.25">
      <c r="A9" s="98"/>
      <c r="B9" s="99"/>
      <c r="C9" s="99"/>
      <c r="D9" s="100"/>
      <c r="E9" s="50" t="str">
        <f>+AND!E9</f>
        <v>M1 ambul. y taxis</v>
      </c>
      <c r="F9" s="50" t="str">
        <f>+AND!F9</f>
        <v>Resto M1</v>
      </c>
      <c r="G9" s="50" t="str">
        <f>+AND!G9</f>
        <v>L y Quads</v>
      </c>
      <c r="H9" s="50" t="str">
        <f>+AND!H9</f>
        <v>N1</v>
      </c>
      <c r="I9" s="50" t="str">
        <f>+AND!I9</f>
        <v>N2 y N3</v>
      </c>
      <c r="J9" s="50" t="str">
        <f>+AND!J9</f>
        <v>M2 y M3</v>
      </c>
      <c r="K9" s="50" t="str">
        <f>+AND!K9</f>
        <v>O</v>
      </c>
      <c r="L9" s="50" t="str">
        <f>+AND!L9</f>
        <v>T</v>
      </c>
      <c r="M9" s="50" t="str">
        <f>+AND!M9</f>
        <v>Resto</v>
      </c>
      <c r="N9" s="51" t="str">
        <f>+AND!N9</f>
        <v>TOTAL</v>
      </c>
    </row>
    <row r="10" spans="1:14" ht="15" customHeight="1" x14ac:dyDescent="0.25">
      <c r="A10" s="101"/>
      <c r="B10" s="102"/>
      <c r="C10" s="102"/>
      <c r="D10" s="103"/>
      <c r="E10" s="92" t="s">
        <v>9</v>
      </c>
      <c r="F10" s="92"/>
      <c r="G10" s="92"/>
      <c r="H10" s="92"/>
      <c r="I10" s="92"/>
      <c r="J10" s="92"/>
      <c r="K10" s="92"/>
      <c r="L10" s="92"/>
      <c r="M10" s="92"/>
      <c r="N10" s="92"/>
    </row>
    <row r="11" spans="1:14" x14ac:dyDescent="0.25">
      <c r="A11" s="75" t="s">
        <v>12</v>
      </c>
      <c r="B11" s="75"/>
      <c r="C11" s="76"/>
      <c r="D11" s="14" t="s">
        <v>15</v>
      </c>
      <c r="E11" s="66">
        <v>158</v>
      </c>
      <c r="F11" s="66">
        <v>92603</v>
      </c>
      <c r="G11" s="66">
        <v>1654</v>
      </c>
      <c r="H11" s="66">
        <v>28829</v>
      </c>
      <c r="I11" s="66">
        <v>3726</v>
      </c>
      <c r="J11" s="66">
        <v>294</v>
      </c>
      <c r="K11" s="66">
        <v>2916</v>
      </c>
      <c r="L11" s="66">
        <v>6696</v>
      </c>
      <c r="M11" s="66">
        <v>6733</v>
      </c>
      <c r="N11" s="3">
        <f>SUM(E11:M11)</f>
        <v>143609</v>
      </c>
    </row>
    <row r="12" spans="1:14" x14ac:dyDescent="0.25">
      <c r="A12" s="73" t="s">
        <v>13</v>
      </c>
      <c r="B12" s="73"/>
      <c r="C12" s="74"/>
      <c r="D12" s="11" t="s">
        <v>14</v>
      </c>
      <c r="E12" s="68">
        <v>17</v>
      </c>
      <c r="F12" s="68">
        <v>2883</v>
      </c>
      <c r="G12" s="68">
        <v>463</v>
      </c>
      <c r="H12" s="68">
        <v>879</v>
      </c>
      <c r="I12" s="68">
        <v>258</v>
      </c>
      <c r="J12" s="68">
        <v>35</v>
      </c>
      <c r="K12" s="68">
        <v>365</v>
      </c>
      <c r="L12" s="68">
        <v>359</v>
      </c>
      <c r="M12" s="68">
        <v>620</v>
      </c>
      <c r="N12" s="4">
        <f t="shared" ref="N12:N30" si="0">SUM(E12:M12)</f>
        <v>5879</v>
      </c>
    </row>
    <row r="13" spans="1:14" x14ac:dyDescent="0.25">
      <c r="A13" s="75" t="s">
        <v>16</v>
      </c>
      <c r="B13" s="75"/>
      <c r="C13" s="76"/>
      <c r="D13" s="10" t="s">
        <v>15</v>
      </c>
      <c r="E13" s="66">
        <v>389</v>
      </c>
      <c r="F13" s="66">
        <v>147375</v>
      </c>
      <c r="G13" s="66">
        <v>2926</v>
      </c>
      <c r="H13" s="66">
        <v>78553</v>
      </c>
      <c r="I13" s="66">
        <v>17840</v>
      </c>
      <c r="J13" s="66">
        <v>2624</v>
      </c>
      <c r="K13" s="66">
        <v>9916</v>
      </c>
      <c r="L13" s="66">
        <v>22649</v>
      </c>
      <c r="M13" s="66">
        <v>12974</v>
      </c>
      <c r="N13" s="3">
        <f t="shared" si="0"/>
        <v>295246</v>
      </c>
    </row>
    <row r="14" spans="1:14" x14ac:dyDescent="0.25">
      <c r="A14" s="73" t="s">
        <v>30</v>
      </c>
      <c r="B14" s="73"/>
      <c r="C14" s="74"/>
      <c r="D14" s="11" t="s">
        <v>14</v>
      </c>
      <c r="E14" s="68">
        <v>36</v>
      </c>
      <c r="F14" s="68">
        <v>9181</v>
      </c>
      <c r="G14" s="68">
        <v>997</v>
      </c>
      <c r="H14" s="68">
        <v>5570</v>
      </c>
      <c r="I14" s="68">
        <v>2954</v>
      </c>
      <c r="J14" s="68">
        <v>358</v>
      </c>
      <c r="K14" s="68">
        <v>2099</v>
      </c>
      <c r="L14" s="68">
        <v>855</v>
      </c>
      <c r="M14" s="68">
        <v>819</v>
      </c>
      <c r="N14" s="4">
        <f t="shared" si="0"/>
        <v>22869</v>
      </c>
    </row>
    <row r="15" spans="1:14" x14ac:dyDescent="0.25">
      <c r="A15" s="75" t="s">
        <v>17</v>
      </c>
      <c r="B15" s="75"/>
      <c r="C15" s="76"/>
      <c r="D15" s="10" t="s">
        <v>15</v>
      </c>
      <c r="E15" s="66">
        <f>'[1]2023'!E15</f>
        <v>10</v>
      </c>
      <c r="F15" s="66">
        <v>2869</v>
      </c>
      <c r="G15" s="66">
        <v>247</v>
      </c>
      <c r="H15" s="66">
        <v>1505</v>
      </c>
      <c r="I15" s="66">
        <v>115</v>
      </c>
      <c r="J15" s="66">
        <v>63</v>
      </c>
      <c r="K15" s="66">
        <v>0</v>
      </c>
      <c r="L15" s="66">
        <v>107</v>
      </c>
      <c r="M15" s="66">
        <v>49</v>
      </c>
      <c r="N15" s="3">
        <f t="shared" si="0"/>
        <v>4965</v>
      </c>
    </row>
    <row r="16" spans="1:14" x14ac:dyDescent="0.25">
      <c r="A16" s="73" t="s">
        <v>24</v>
      </c>
      <c r="B16" s="73"/>
      <c r="C16" s="74"/>
      <c r="D16" s="11" t="s">
        <v>14</v>
      </c>
      <c r="E16" s="68">
        <v>14</v>
      </c>
      <c r="F16" s="68">
        <v>6245</v>
      </c>
      <c r="G16" s="68">
        <v>256</v>
      </c>
      <c r="H16" s="68">
        <v>3452</v>
      </c>
      <c r="I16" s="68">
        <v>203</v>
      </c>
      <c r="J16" s="68">
        <v>245</v>
      </c>
      <c r="K16" s="68">
        <v>0</v>
      </c>
      <c r="L16" s="68">
        <v>1</v>
      </c>
      <c r="M16" s="68">
        <v>4</v>
      </c>
      <c r="N16" s="4">
        <f t="shared" si="0"/>
        <v>10420</v>
      </c>
    </row>
    <row r="17" spans="1:14" x14ac:dyDescent="0.25">
      <c r="A17" s="75" t="s">
        <v>18</v>
      </c>
      <c r="B17" s="75"/>
      <c r="C17" s="76"/>
      <c r="D17" s="10" t="s">
        <v>15</v>
      </c>
      <c r="E17" s="66">
        <v>543</v>
      </c>
      <c r="F17" s="66">
        <v>182935</v>
      </c>
      <c r="G17" s="66">
        <v>5034</v>
      </c>
      <c r="H17" s="66">
        <v>82012</v>
      </c>
      <c r="I17" s="66">
        <v>15296</v>
      </c>
      <c r="J17" s="66">
        <v>2112</v>
      </c>
      <c r="K17" s="66">
        <v>15561</v>
      </c>
      <c r="L17" s="66">
        <v>10429</v>
      </c>
      <c r="M17" s="66">
        <v>11996</v>
      </c>
      <c r="N17" s="3">
        <f t="shared" si="0"/>
        <v>325918</v>
      </c>
    </row>
    <row r="18" spans="1:14" x14ac:dyDescent="0.25">
      <c r="A18" s="73" t="s">
        <v>25</v>
      </c>
      <c r="B18" s="73"/>
      <c r="C18" s="74"/>
      <c r="D18" s="11" t="s">
        <v>14</v>
      </c>
      <c r="E18" s="68">
        <v>156</v>
      </c>
      <c r="F18" s="68">
        <v>45668</v>
      </c>
      <c r="G18" s="68">
        <v>3826</v>
      </c>
      <c r="H18" s="68">
        <v>18604</v>
      </c>
      <c r="I18" s="68">
        <v>4730</v>
      </c>
      <c r="J18" s="68">
        <v>393</v>
      </c>
      <c r="K18" s="68">
        <v>4487</v>
      </c>
      <c r="L18" s="68">
        <v>3797</v>
      </c>
      <c r="M18" s="68">
        <v>3304</v>
      </c>
      <c r="N18" s="4">
        <f t="shared" si="0"/>
        <v>84965</v>
      </c>
    </row>
    <row r="19" spans="1:14" x14ac:dyDescent="0.25">
      <c r="A19" s="75" t="s">
        <v>19</v>
      </c>
      <c r="B19" s="75"/>
      <c r="C19" s="76"/>
      <c r="D19" s="10" t="s">
        <v>15</v>
      </c>
      <c r="E19" s="66">
        <v>191</v>
      </c>
      <c r="F19" s="66">
        <v>1649</v>
      </c>
      <c r="G19" s="66">
        <f>'[1]2023'!G19</f>
        <v>0</v>
      </c>
      <c r="H19" s="66">
        <v>2198</v>
      </c>
      <c r="I19" s="66">
        <v>7823</v>
      </c>
      <c r="J19" s="66">
        <v>1331</v>
      </c>
      <c r="K19" s="66">
        <f>'[1]2023'!K19</f>
        <v>0</v>
      </c>
      <c r="L19" s="66">
        <f>'[1]2023'!L19</f>
        <v>0</v>
      </c>
      <c r="M19" s="66">
        <v>10</v>
      </c>
      <c r="N19" s="3">
        <f t="shared" si="0"/>
        <v>13202</v>
      </c>
    </row>
    <row r="20" spans="1:14" x14ac:dyDescent="0.25">
      <c r="A20" s="73" t="s">
        <v>26</v>
      </c>
      <c r="B20" s="73"/>
      <c r="C20" s="74"/>
      <c r="D20" s="11" t="s">
        <v>14</v>
      </c>
      <c r="E20" s="68">
        <v>401</v>
      </c>
      <c r="F20" s="68">
        <v>65335</v>
      </c>
      <c r="G20" s="68">
        <v>2167</v>
      </c>
      <c r="H20" s="68">
        <v>18737</v>
      </c>
      <c r="I20" s="68">
        <v>2316</v>
      </c>
      <c r="J20" s="68">
        <v>343</v>
      </c>
      <c r="K20" s="68">
        <f>'[1]2023'!K20</f>
        <v>0</v>
      </c>
      <c r="L20" s="68">
        <f>'[1]2023'!L20</f>
        <v>0</v>
      </c>
      <c r="M20" s="68">
        <v>6</v>
      </c>
      <c r="N20" s="4">
        <f t="shared" si="0"/>
        <v>89305</v>
      </c>
    </row>
    <row r="21" spans="1:14" x14ac:dyDescent="0.25">
      <c r="A21" s="75" t="s">
        <v>20</v>
      </c>
      <c r="B21" s="75"/>
      <c r="C21" s="76"/>
      <c r="D21" s="10" t="s">
        <v>15</v>
      </c>
      <c r="E21" s="66">
        <v>129</v>
      </c>
      <c r="F21" s="66">
        <v>32464</v>
      </c>
      <c r="G21" s="66">
        <v>251</v>
      </c>
      <c r="H21" s="66">
        <v>18762</v>
      </c>
      <c r="I21" s="66">
        <v>7360</v>
      </c>
      <c r="J21" s="66">
        <v>441</v>
      </c>
      <c r="K21" s="66">
        <v>10509</v>
      </c>
      <c r="L21" s="66">
        <v>114</v>
      </c>
      <c r="M21" s="66">
        <v>1108</v>
      </c>
      <c r="N21" s="3">
        <f t="shared" si="0"/>
        <v>71138</v>
      </c>
    </row>
    <row r="22" spans="1:14" x14ac:dyDescent="0.25">
      <c r="A22" s="73" t="s">
        <v>27</v>
      </c>
      <c r="B22" s="73"/>
      <c r="C22" s="74"/>
      <c r="D22" s="11" t="s">
        <v>14</v>
      </c>
      <c r="E22" s="68">
        <v>61</v>
      </c>
      <c r="F22" s="68">
        <v>19030</v>
      </c>
      <c r="G22" s="68">
        <v>835</v>
      </c>
      <c r="H22" s="68">
        <v>12357</v>
      </c>
      <c r="I22" s="68">
        <v>7412</v>
      </c>
      <c r="J22" s="68">
        <v>499</v>
      </c>
      <c r="K22" s="68">
        <v>8486</v>
      </c>
      <c r="L22" s="68">
        <v>90</v>
      </c>
      <c r="M22" s="68">
        <v>645</v>
      </c>
      <c r="N22" s="4">
        <f t="shared" si="0"/>
        <v>49415</v>
      </c>
    </row>
    <row r="23" spans="1:14" x14ac:dyDescent="0.25">
      <c r="A23" s="93" t="s">
        <v>33</v>
      </c>
      <c r="B23" s="93"/>
      <c r="C23" s="94"/>
      <c r="D23" s="10" t="s">
        <v>15</v>
      </c>
      <c r="E23" s="66">
        <v>15</v>
      </c>
      <c r="F23" s="66">
        <v>15797</v>
      </c>
      <c r="G23" s="66">
        <v>534</v>
      </c>
      <c r="H23" s="66">
        <v>8804</v>
      </c>
      <c r="I23" s="66">
        <v>1558</v>
      </c>
      <c r="J23" s="66">
        <v>154</v>
      </c>
      <c r="K23" s="66">
        <v>0</v>
      </c>
      <c r="L23" s="66">
        <v>5270</v>
      </c>
      <c r="M23" s="66">
        <v>706</v>
      </c>
      <c r="N23" s="3">
        <f t="shared" si="0"/>
        <v>32838</v>
      </c>
    </row>
    <row r="24" spans="1:14" x14ac:dyDescent="0.25">
      <c r="A24" s="73" t="s">
        <v>28</v>
      </c>
      <c r="B24" s="73"/>
      <c r="C24" s="74"/>
      <c r="D24" s="11" t="s">
        <v>14</v>
      </c>
      <c r="E24" s="68">
        <v>19</v>
      </c>
      <c r="F24" s="68">
        <v>7481</v>
      </c>
      <c r="G24" s="68">
        <v>210</v>
      </c>
      <c r="H24" s="68">
        <v>4035</v>
      </c>
      <c r="I24" s="68">
        <v>992</v>
      </c>
      <c r="J24" s="68">
        <v>75</v>
      </c>
      <c r="K24" s="68">
        <v>5</v>
      </c>
      <c r="L24" s="68">
        <v>674</v>
      </c>
      <c r="M24" s="68">
        <v>114</v>
      </c>
      <c r="N24" s="4">
        <f t="shared" si="0"/>
        <v>13605</v>
      </c>
    </row>
    <row r="25" spans="1:14" x14ac:dyDescent="0.25">
      <c r="A25" s="75" t="s">
        <v>21</v>
      </c>
      <c r="B25" s="75"/>
      <c r="C25" s="76"/>
      <c r="D25" s="10" t="s">
        <v>15</v>
      </c>
      <c r="E25" s="66">
        <v>119</v>
      </c>
      <c r="F25" s="66">
        <v>14243</v>
      </c>
      <c r="G25" s="66">
        <v>688</v>
      </c>
      <c r="H25" s="66">
        <v>6063</v>
      </c>
      <c r="I25" s="66">
        <v>507</v>
      </c>
      <c r="J25" s="66">
        <v>152</v>
      </c>
      <c r="K25" s="66">
        <v>907</v>
      </c>
      <c r="L25" s="66">
        <v>4680</v>
      </c>
      <c r="M25" s="66">
        <v>3577</v>
      </c>
      <c r="N25" s="3">
        <f t="shared" si="0"/>
        <v>30936</v>
      </c>
    </row>
    <row r="26" spans="1:14" x14ac:dyDescent="0.25">
      <c r="A26" s="73" t="s">
        <v>29</v>
      </c>
      <c r="B26" s="73"/>
      <c r="C26" s="74"/>
      <c r="D26" s="11" t="s">
        <v>14</v>
      </c>
      <c r="E26" s="68">
        <v>205</v>
      </c>
      <c r="F26" s="68">
        <v>42934</v>
      </c>
      <c r="G26" s="68">
        <v>1064</v>
      </c>
      <c r="H26" s="68">
        <v>15189</v>
      </c>
      <c r="I26" s="68">
        <v>2734</v>
      </c>
      <c r="J26" s="68">
        <v>393</v>
      </c>
      <c r="K26" s="68">
        <v>3014</v>
      </c>
      <c r="L26" s="68">
        <v>322</v>
      </c>
      <c r="M26" s="68">
        <v>498</v>
      </c>
      <c r="N26" s="4">
        <f t="shared" si="0"/>
        <v>66353</v>
      </c>
    </row>
    <row r="27" spans="1:14" x14ac:dyDescent="0.25">
      <c r="A27" s="75" t="s">
        <v>22</v>
      </c>
      <c r="B27" s="75"/>
      <c r="C27" s="76"/>
      <c r="D27" s="10" t="s">
        <v>15</v>
      </c>
      <c r="E27" s="66">
        <v>402</v>
      </c>
      <c r="F27" s="66">
        <v>175848</v>
      </c>
      <c r="G27" s="66">
        <v>1340</v>
      </c>
      <c r="H27" s="66">
        <v>78545</v>
      </c>
      <c r="I27" s="66">
        <v>12435</v>
      </c>
      <c r="J27" s="66">
        <v>1837</v>
      </c>
      <c r="K27" s="66">
        <v>0</v>
      </c>
      <c r="L27" s="66">
        <v>5516</v>
      </c>
      <c r="M27" s="66">
        <v>618</v>
      </c>
      <c r="N27" s="3">
        <f t="shared" si="0"/>
        <v>276541</v>
      </c>
    </row>
    <row r="28" spans="1:14" x14ac:dyDescent="0.25">
      <c r="A28" s="73" t="s">
        <v>31</v>
      </c>
      <c r="B28" s="73"/>
      <c r="C28" s="74"/>
      <c r="D28" s="11" t="s">
        <v>14</v>
      </c>
      <c r="E28" s="68">
        <v>27</v>
      </c>
      <c r="F28" s="68">
        <v>7388</v>
      </c>
      <c r="G28" s="68">
        <v>406</v>
      </c>
      <c r="H28" s="68">
        <v>3311</v>
      </c>
      <c r="I28" s="68">
        <v>494</v>
      </c>
      <c r="J28" s="68">
        <v>70</v>
      </c>
      <c r="K28" s="68">
        <v>4</v>
      </c>
      <c r="L28" s="68">
        <v>151</v>
      </c>
      <c r="M28" s="68">
        <v>23</v>
      </c>
      <c r="N28" s="4">
        <f t="shared" si="0"/>
        <v>11874</v>
      </c>
    </row>
    <row r="29" spans="1:14" x14ac:dyDescent="0.25">
      <c r="A29" s="75" t="s">
        <v>23</v>
      </c>
      <c r="B29" s="75"/>
      <c r="C29" s="76"/>
      <c r="D29" s="10" t="s">
        <v>15</v>
      </c>
      <c r="E29" s="66">
        <v>20</v>
      </c>
      <c r="F29" s="66">
        <v>37</v>
      </c>
      <c r="G29" s="66">
        <v>158</v>
      </c>
      <c r="H29" s="66">
        <v>1</v>
      </c>
      <c r="I29" s="66">
        <v>0</v>
      </c>
      <c r="J29" s="66">
        <v>127</v>
      </c>
      <c r="K29" s="66">
        <v>0</v>
      </c>
      <c r="L29" s="66">
        <v>0</v>
      </c>
      <c r="M29" s="66">
        <v>0</v>
      </c>
      <c r="N29" s="3">
        <f t="shared" si="0"/>
        <v>343</v>
      </c>
    </row>
    <row r="30" spans="1:14" x14ac:dyDescent="0.25">
      <c r="A30" s="73" t="s">
        <v>32</v>
      </c>
      <c r="B30" s="73"/>
      <c r="C30" s="74"/>
      <c r="D30" s="11" t="s">
        <v>14</v>
      </c>
      <c r="E30" s="68">
        <v>20</v>
      </c>
      <c r="F30" s="68">
        <v>3173</v>
      </c>
      <c r="G30" s="68">
        <v>1190</v>
      </c>
      <c r="H30" s="68">
        <v>1725</v>
      </c>
      <c r="I30" s="68">
        <v>1827</v>
      </c>
      <c r="J30" s="68">
        <v>838</v>
      </c>
      <c r="K30" s="68">
        <v>160</v>
      </c>
      <c r="L30" s="68">
        <v>147</v>
      </c>
      <c r="M30" s="68">
        <v>87</v>
      </c>
      <c r="N30" s="4">
        <f t="shared" si="0"/>
        <v>9167</v>
      </c>
    </row>
    <row r="31" spans="1:14" x14ac:dyDescent="0.25">
      <c r="A31" s="79" t="s">
        <v>34</v>
      </c>
      <c r="B31" s="79"/>
      <c r="C31" s="80"/>
      <c r="D31" s="12" t="s">
        <v>15</v>
      </c>
      <c r="E31" s="28">
        <f>E11+E13+E15+E17+E19+E21+E23+E25+E27+E29</f>
        <v>1976</v>
      </c>
      <c r="F31" s="28">
        <f t="shared" ref="F31:N32" si="1">F11+F13+F15+F17+F19+F21+F23+F25+F27+F29</f>
        <v>665820</v>
      </c>
      <c r="G31" s="28">
        <f t="shared" si="1"/>
        <v>12832</v>
      </c>
      <c r="H31" s="28">
        <f t="shared" si="1"/>
        <v>305272</v>
      </c>
      <c r="I31" s="28">
        <f t="shared" si="1"/>
        <v>66660</v>
      </c>
      <c r="J31" s="28">
        <f t="shared" si="1"/>
        <v>9135</v>
      </c>
      <c r="K31" s="28">
        <f t="shared" si="1"/>
        <v>39809</v>
      </c>
      <c r="L31" s="28">
        <f t="shared" si="1"/>
        <v>55461</v>
      </c>
      <c r="M31" s="28">
        <f t="shared" si="1"/>
        <v>37771</v>
      </c>
      <c r="N31" s="28">
        <f t="shared" si="1"/>
        <v>1194736</v>
      </c>
    </row>
    <row r="32" spans="1:14" x14ac:dyDescent="0.25">
      <c r="A32" s="79"/>
      <c r="B32" s="79"/>
      <c r="C32" s="80"/>
      <c r="D32" s="13" t="s">
        <v>14</v>
      </c>
      <c r="E32" s="31">
        <f>E12+E14+E16+E18+E20+E22+E24+E26+E28+E30</f>
        <v>956</v>
      </c>
      <c r="F32" s="31">
        <f t="shared" si="1"/>
        <v>209318</v>
      </c>
      <c r="G32" s="31">
        <f t="shared" si="1"/>
        <v>11414</v>
      </c>
      <c r="H32" s="31">
        <f t="shared" si="1"/>
        <v>83859</v>
      </c>
      <c r="I32" s="31">
        <f t="shared" si="1"/>
        <v>23920</v>
      </c>
      <c r="J32" s="31">
        <f t="shared" si="1"/>
        <v>3249</v>
      </c>
      <c r="K32" s="31">
        <f t="shared" si="1"/>
        <v>18620</v>
      </c>
      <c r="L32" s="31">
        <f t="shared" si="1"/>
        <v>6396</v>
      </c>
      <c r="M32" s="31">
        <f t="shared" si="1"/>
        <v>6120</v>
      </c>
      <c r="N32" s="31">
        <f t="shared" si="1"/>
        <v>363852</v>
      </c>
    </row>
    <row r="33" spans="1:14" x14ac:dyDescent="0.25">
      <c r="A33" s="83" t="s">
        <v>40</v>
      </c>
      <c r="B33" s="81" t="s">
        <v>38</v>
      </c>
      <c r="C33" s="86" t="s">
        <v>35</v>
      </c>
      <c r="D33" s="87"/>
      <c r="E33" s="65">
        <v>3370</v>
      </c>
      <c r="F33" s="65">
        <v>442482</v>
      </c>
      <c r="G33" s="65">
        <v>27480</v>
      </c>
      <c r="H33" s="65">
        <v>97939</v>
      </c>
      <c r="I33" s="65">
        <v>16868</v>
      </c>
      <c r="J33" s="65">
        <v>1658</v>
      </c>
      <c r="K33" s="65">
        <v>16254</v>
      </c>
      <c r="L33" s="65">
        <v>20610</v>
      </c>
      <c r="M33" s="65">
        <v>20992</v>
      </c>
      <c r="N33" s="6">
        <f>SUM(E33:M33)</f>
        <v>647653</v>
      </c>
    </row>
    <row r="34" spans="1:14" x14ac:dyDescent="0.25">
      <c r="A34" s="84"/>
      <c r="B34" s="82"/>
      <c r="C34" s="88" t="s">
        <v>36</v>
      </c>
      <c r="D34" s="89"/>
      <c r="E34" s="59">
        <v>504</v>
      </c>
      <c r="F34" s="59">
        <v>104961</v>
      </c>
      <c r="G34" s="59">
        <v>5852</v>
      </c>
      <c r="H34" s="59">
        <v>37557</v>
      </c>
      <c r="I34" s="59">
        <v>9118</v>
      </c>
      <c r="J34" s="59">
        <v>973</v>
      </c>
      <c r="K34" s="59">
        <v>7011</v>
      </c>
      <c r="L34" s="59">
        <v>3871</v>
      </c>
      <c r="M34" s="59">
        <v>3618</v>
      </c>
      <c r="N34" s="7">
        <f>SUM(E34:M34)</f>
        <v>173465</v>
      </c>
    </row>
    <row r="35" spans="1:14" x14ac:dyDescent="0.25">
      <c r="A35" s="84"/>
      <c r="B35" s="82"/>
      <c r="C35" s="77" t="s">
        <v>37</v>
      </c>
      <c r="D35" s="78"/>
      <c r="E35" s="37">
        <f>E34/(E33+E34)</f>
        <v>0.13009808982963345</v>
      </c>
      <c r="F35" s="37">
        <f t="shared" ref="F35:N35" si="2">F34/(F33+F34)</f>
        <v>0.1917295499257457</v>
      </c>
      <c r="G35" s="37">
        <f t="shared" si="2"/>
        <v>0.17556702268090724</v>
      </c>
      <c r="H35" s="37">
        <f t="shared" si="2"/>
        <v>0.27718161421739385</v>
      </c>
      <c r="I35" s="37">
        <f t="shared" si="2"/>
        <v>0.35088124374663282</v>
      </c>
      <c r="J35" s="37">
        <f t="shared" si="2"/>
        <v>0.36982136069935384</v>
      </c>
      <c r="K35" s="37">
        <f t="shared" si="2"/>
        <v>0.3013539651837524</v>
      </c>
      <c r="L35" s="37">
        <f t="shared" si="2"/>
        <v>0.15812262570973407</v>
      </c>
      <c r="M35" s="9">
        <f t="shared" si="2"/>
        <v>0.14701340918325884</v>
      </c>
      <c r="N35" s="9">
        <f t="shared" si="2"/>
        <v>0.21125465523834577</v>
      </c>
    </row>
    <row r="36" spans="1:14" x14ac:dyDescent="0.25">
      <c r="A36" s="84"/>
      <c r="B36" s="81" t="s">
        <v>39</v>
      </c>
      <c r="C36" s="86" t="s">
        <v>35</v>
      </c>
      <c r="D36" s="87"/>
      <c r="E36" s="60">
        <v>487</v>
      </c>
      <c r="F36" s="60">
        <v>100542</v>
      </c>
      <c r="G36" s="60">
        <v>5382</v>
      </c>
      <c r="H36" s="60">
        <v>36145</v>
      </c>
      <c r="I36" s="60">
        <v>8806</v>
      </c>
      <c r="J36" s="60">
        <v>952</v>
      </c>
      <c r="K36" s="60">
        <v>6619</v>
      </c>
      <c r="L36" s="60">
        <v>3686</v>
      </c>
      <c r="M36" s="60">
        <v>3441</v>
      </c>
      <c r="N36" s="8">
        <f>SUM(E36:M36)</f>
        <v>166060</v>
      </c>
    </row>
    <row r="37" spans="1:14" x14ac:dyDescent="0.25">
      <c r="A37" s="84"/>
      <c r="B37" s="82"/>
      <c r="C37" s="88" t="s">
        <v>36</v>
      </c>
      <c r="D37" s="89"/>
      <c r="E37" s="59">
        <v>47</v>
      </c>
      <c r="F37" s="59">
        <v>13317</v>
      </c>
      <c r="G37" s="59">
        <v>451</v>
      </c>
      <c r="H37" s="59">
        <v>4329</v>
      </c>
      <c r="I37" s="59">
        <v>1480</v>
      </c>
      <c r="J37" s="59">
        <v>137</v>
      </c>
      <c r="K37" s="59">
        <v>1742</v>
      </c>
      <c r="L37" s="59">
        <v>42</v>
      </c>
      <c r="M37" s="59">
        <v>82</v>
      </c>
      <c r="N37" s="7">
        <f>SUM(E37:M37)</f>
        <v>21627</v>
      </c>
    </row>
    <row r="38" spans="1:14" ht="15" customHeight="1" x14ac:dyDescent="0.25">
      <c r="A38" s="85"/>
      <c r="B38" s="82"/>
      <c r="C38" s="77" t="s">
        <v>37</v>
      </c>
      <c r="D38" s="78"/>
      <c r="E38" s="9">
        <f>E37/(E37+E36)</f>
        <v>8.8014981273408247E-2</v>
      </c>
      <c r="F38" s="9">
        <f t="shared" ref="F38:N38" si="3">F37/(F37+F36)</f>
        <v>0.11696045108423576</v>
      </c>
      <c r="G38" s="9">
        <f t="shared" si="3"/>
        <v>7.731870392593862E-2</v>
      </c>
      <c r="H38" s="9">
        <f t="shared" si="3"/>
        <v>0.10695755299698571</v>
      </c>
      <c r="I38" s="9">
        <f t="shared" si="3"/>
        <v>0.14388489208633093</v>
      </c>
      <c r="J38" s="9">
        <f t="shared" si="3"/>
        <v>0.12580348943985309</v>
      </c>
      <c r="K38" s="9">
        <f t="shared" si="3"/>
        <v>0.20834828369812222</v>
      </c>
      <c r="L38" s="9">
        <f t="shared" si="3"/>
        <v>1.1266094420600859E-2</v>
      </c>
      <c r="M38" s="9">
        <f t="shared" si="3"/>
        <v>2.3275617371558331E-2</v>
      </c>
      <c r="N38" s="9">
        <f t="shared" si="3"/>
        <v>0.11522907819934253</v>
      </c>
    </row>
  </sheetData>
  <customSheetViews>
    <customSheetView guid="{63A9D80A-8E4A-4F33-B584-5ACED899AD49}" showGridLines="0" showRuler="0">
      <selection activeCell="E11" sqref="E11"/>
      <pageMargins left="0.7" right="1.0416666666666666E-2" top="1.1770833333333333" bottom="0.75" header="4.1666666666666664E-2" footer="0.3"/>
      <printOptions gridLines="1"/>
      <pageSetup paperSize="9" orientation="portrait" r:id="rId1"/>
      <headerFooter differentFirst="1">
        <oddHeader>&amp;R&amp;G</oddHeader>
      </headerFooter>
    </customSheetView>
  </customSheetViews>
  <mergeCells count="34">
    <mergeCell ref="A18:C18"/>
    <mergeCell ref="I1:N6"/>
    <mergeCell ref="A8:D10"/>
    <mergeCell ref="E8:N8"/>
    <mergeCell ref="E10:N10"/>
    <mergeCell ref="A11:C11"/>
    <mergeCell ref="A12:C12"/>
    <mergeCell ref="A13:C13"/>
    <mergeCell ref="A14:C14"/>
    <mergeCell ref="A15:C15"/>
    <mergeCell ref="A16:C16"/>
    <mergeCell ref="A17:C17"/>
    <mergeCell ref="A30:C30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1:C32"/>
    <mergeCell ref="A33:A38"/>
    <mergeCell ref="B33:B35"/>
    <mergeCell ref="C33:D33"/>
    <mergeCell ref="C34:D34"/>
    <mergeCell ref="C35:D35"/>
    <mergeCell ref="B36:B38"/>
    <mergeCell ref="C36:D36"/>
    <mergeCell ref="C37:D37"/>
    <mergeCell ref="C38:D38"/>
  </mergeCells>
  <printOptions gridLines="1"/>
  <pageMargins left="0.70866141732283472" right="0" top="1.1811023622047245" bottom="0.74803149606299213" header="3.937007874015748E-2" footer="0.31496062992125984"/>
  <pageSetup paperSize="9" scale="80" orientation="landscape" r:id="rId2"/>
  <headerFooter differentFirst="1">
    <oddHeader>&amp;R&amp;G</oddHeader>
  </headerFooter>
  <drawing r:id="rId3"/>
  <legacyDrawingHF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autoPageBreaks="0" fitToPage="1"/>
  </sheetPr>
  <dimension ref="A1:N38"/>
  <sheetViews>
    <sheetView showGridLines="0" tabSelected="1" showRuler="0" zoomScale="85" zoomScaleNormal="85" workbookViewId="0">
      <selection activeCell="C45" sqref="C45"/>
    </sheetView>
  </sheetViews>
  <sheetFormatPr baseColWidth="10" defaultColWidth="11.42578125" defaultRowHeight="15" x14ac:dyDescent="0.25"/>
  <cols>
    <col min="1" max="2" width="11.42578125" style="25"/>
    <col min="3" max="3" width="12.42578125" style="25" customWidth="1"/>
    <col min="4" max="4" width="3.5703125" style="25" bestFit="1" customWidth="1"/>
    <col min="5" max="5" width="11.42578125" style="25"/>
    <col min="6" max="6" width="13.140625" style="25" customWidth="1"/>
    <col min="7" max="13" width="11.42578125" style="25"/>
    <col min="14" max="14" width="14.140625" style="25" customWidth="1"/>
    <col min="15" max="16384" width="11.42578125" style="25"/>
  </cols>
  <sheetData>
    <row r="1" spans="1:14" x14ac:dyDescent="0.25">
      <c r="I1" s="90" t="s">
        <v>81</v>
      </c>
      <c r="J1" s="91"/>
      <c r="K1" s="91"/>
      <c r="L1" s="91"/>
      <c r="M1" s="91"/>
      <c r="N1" s="91"/>
    </row>
    <row r="2" spans="1:14" x14ac:dyDescent="0.25">
      <c r="I2" s="91"/>
      <c r="J2" s="91"/>
      <c r="K2" s="91"/>
      <c r="L2" s="91"/>
      <c r="M2" s="91"/>
      <c r="N2" s="91"/>
    </row>
    <row r="3" spans="1:14" x14ac:dyDescent="0.25">
      <c r="I3" s="91"/>
      <c r="J3" s="91"/>
      <c r="K3" s="91"/>
      <c r="L3" s="91"/>
      <c r="M3" s="91"/>
      <c r="N3" s="91"/>
    </row>
    <row r="4" spans="1:14" x14ac:dyDescent="0.25">
      <c r="I4" s="91"/>
      <c r="J4" s="91"/>
      <c r="K4" s="91"/>
      <c r="L4" s="91"/>
      <c r="M4" s="91"/>
      <c r="N4" s="91"/>
    </row>
    <row r="5" spans="1:14" x14ac:dyDescent="0.25">
      <c r="I5" s="91"/>
      <c r="J5" s="91"/>
      <c r="K5" s="91"/>
      <c r="L5" s="91"/>
      <c r="M5" s="91"/>
      <c r="N5" s="91"/>
    </row>
    <row r="6" spans="1:14" x14ac:dyDescent="0.25">
      <c r="I6" s="91"/>
      <c r="J6" s="91"/>
      <c r="K6" s="91"/>
      <c r="L6" s="91"/>
      <c r="M6" s="91"/>
      <c r="N6" s="91"/>
    </row>
    <row r="8" spans="1:14" ht="15" customHeight="1" x14ac:dyDescent="0.25">
      <c r="A8" s="95" t="s">
        <v>41</v>
      </c>
      <c r="B8" s="96"/>
      <c r="C8" s="96"/>
      <c r="D8" s="97"/>
      <c r="E8" s="92" t="s">
        <v>0</v>
      </c>
      <c r="F8" s="92"/>
      <c r="G8" s="92"/>
      <c r="H8" s="92"/>
      <c r="I8" s="92"/>
      <c r="J8" s="92"/>
      <c r="K8" s="92"/>
      <c r="L8" s="92"/>
      <c r="M8" s="92"/>
      <c r="N8" s="92"/>
    </row>
    <row r="9" spans="1:14" ht="22.5" x14ac:dyDescent="0.25">
      <c r="A9" s="98"/>
      <c r="B9" s="99"/>
      <c r="C9" s="99"/>
      <c r="D9" s="100"/>
      <c r="E9" s="50" t="s">
        <v>72</v>
      </c>
      <c r="F9" s="50" t="s">
        <v>73</v>
      </c>
      <c r="G9" s="50" t="s">
        <v>74</v>
      </c>
      <c r="H9" s="50" t="s">
        <v>75</v>
      </c>
      <c r="I9" s="50" t="s">
        <v>76</v>
      </c>
      <c r="J9" s="50" t="s">
        <v>77</v>
      </c>
      <c r="K9" s="50" t="s">
        <v>78</v>
      </c>
      <c r="L9" s="50" t="s">
        <v>79</v>
      </c>
      <c r="M9" s="50" t="s">
        <v>80</v>
      </c>
      <c r="N9" s="51" t="s">
        <v>8</v>
      </c>
    </row>
    <row r="10" spans="1:14" ht="15" customHeight="1" x14ac:dyDescent="0.25">
      <c r="A10" s="101"/>
      <c r="B10" s="102"/>
      <c r="C10" s="102"/>
      <c r="D10" s="103"/>
      <c r="E10" s="92" t="s">
        <v>9</v>
      </c>
      <c r="F10" s="92"/>
      <c r="G10" s="92"/>
      <c r="H10" s="92"/>
      <c r="I10" s="92"/>
      <c r="J10" s="92"/>
      <c r="K10" s="92"/>
      <c r="L10" s="92"/>
      <c r="M10" s="92"/>
      <c r="N10" s="92"/>
    </row>
    <row r="11" spans="1:14" x14ac:dyDescent="0.25">
      <c r="A11" s="75" t="s">
        <v>12</v>
      </c>
      <c r="B11" s="75"/>
      <c r="C11" s="76"/>
      <c r="D11" s="26" t="s">
        <v>15</v>
      </c>
      <c r="E11" s="45">
        <f>AND!E11+ARA!E11+AST!E11+BAL!E11+CANA!E11+CANT!E11+CLM!E11+CYL!E11+CAT!E11+'CEU '!E11+EXT!E11+GAL!E11+MAD!E11+MEL!E11+MUR!E11+NAV!E11+PV!E11+RIO!E11+VAL!E11</f>
        <v>6407</v>
      </c>
      <c r="F11" s="45">
        <f>AND!F11+ARA!F11+AST!F11+BAL!F11+CANA!F11+CANT!F11+CLM!F11+CYL!F11+CAT!F11+'CEU '!F11+EXT!F11+GAL!F11+MAD!F11+MEL!F11+MUR!F11+NAV!F11+PV!F11+RIO!F11+VAL!F11</f>
        <v>1797659</v>
      </c>
      <c r="G11" s="45">
        <f>AND!G11+ARA!G11+AST!G11+BAL!G11+CANA!G11+CANT!G11+CLM!G11+CYL!G11+CAT!G11+'CEU '!G11+EXT!G11+GAL!G11+MAD!G11+MEL!G11+MUR!G11+NAV!G11+PV!G11+RIO!G11+VAL!G11</f>
        <v>41688</v>
      </c>
      <c r="H11" s="45">
        <f>AND!H11+ARA!H11+AST!H11+BAL!H11+CANA!H11+CANT!H11+CLM!H11+CYL!H11+CAT!H11+'CEU '!H11+EXT!H11+GAL!H11+MAD!H11+MEL!H11+MUR!H11+NAV!H11+PV!H11+RIO!H11+VAL!H11</f>
        <v>405353</v>
      </c>
      <c r="I11" s="45">
        <f>AND!I11+ARA!I11+AST!I11+BAL!I11+CANA!I11+CANT!I11+CLM!I11+CYL!I11+CAT!I11+'CEU '!I11+EXT!I11+GAL!I11+MAD!I11+MEL!I11+MUR!I11+NAV!I11+PV!I11+RIO!I11+VAL!I11</f>
        <v>63544</v>
      </c>
      <c r="J11" s="45">
        <f>AND!J11+ARA!J11+AST!J11+BAL!J11+CANA!J11+CANT!J11+CLM!J11+CYL!J11+CAT!J11+'CEU '!J11+EXT!J11+GAL!J11+MAD!J11+MEL!J11+MUR!J11+NAV!J11+PV!J11+RIO!J11+VAL!J11</f>
        <v>4831</v>
      </c>
      <c r="K11" s="45">
        <f>AND!K11+ARA!K11+AST!K11+BAL!K11+CANA!K11+CANT!K11+CLM!K11+CYL!K11+CAT!K11+'CEU '!K11+EXT!K11+GAL!K11+MAD!K11+MEL!K11+MUR!K11+NAV!K11+PV!K11+RIO!K11+VAL!K11</f>
        <v>41907</v>
      </c>
      <c r="L11" s="45">
        <f>AND!L11+ARA!L11+AST!L11+BAL!L11+CANA!L11+CANT!L11+CLM!L11+CYL!L11+CAT!L11+'CEU '!L11+EXT!L11+GAL!L11+MAD!L11+MEL!L11+MUR!L11+NAV!L11+PV!L11+RIO!L11+VAL!L11</f>
        <v>65741</v>
      </c>
      <c r="M11" s="45">
        <f>AND!M11+ARA!M11+AST!M11+BAL!M11+CANA!M11+CANT!M11+CLM!M11+CYL!M11+CAT!M11+'CEU '!M11+EXT!M11+GAL!M11+MAD!M11+MEL!M11+MUR!M11+NAV!M11+PV!M11+RIO!M11+VAL!M11</f>
        <v>48467</v>
      </c>
      <c r="N11" s="28">
        <f>SUM(E11:M11)</f>
        <v>2475597</v>
      </c>
    </row>
    <row r="12" spans="1:14" x14ac:dyDescent="0.25">
      <c r="A12" s="73" t="s">
        <v>13</v>
      </c>
      <c r="B12" s="73"/>
      <c r="C12" s="74"/>
      <c r="D12" s="29" t="s">
        <v>14</v>
      </c>
      <c r="E12" s="46">
        <f>AND!E12+ARA!E12+AST!E12+BAL!E12+CANA!E12+CANT!E12+CLM!E12+CYL!E12+CAT!E12+'CEU '!E12+EXT!E12+GAL!E12+MAD!E12+MEL!E12+MUR!E12+NAV!E12+PV!E12+RIO!E12+VAL!E12</f>
        <v>1260</v>
      </c>
      <c r="F12" s="46">
        <f>AND!F12+ARA!F12+AST!F12+BAL!F12+CANA!F12+CANT!F12+CLM!F12+CYL!F12+CAT!F12+'CEU '!F12+EXT!F12+GAL!F12+MAD!F12+MEL!F12+MUR!F12+NAV!F12+PV!F12+RIO!F12+VAL!F12</f>
        <v>97321</v>
      </c>
      <c r="G12" s="46">
        <f>AND!G12+ARA!G12+AST!G12+BAL!G12+CANA!G12+CANT!G12+CLM!G12+CYL!G12+CAT!G12+'CEU '!G12+EXT!G12+GAL!G12+MAD!G12+MEL!G12+MUR!G12+NAV!G12+PV!G12+RIO!G12+VAL!G12</f>
        <v>16485</v>
      </c>
      <c r="H12" s="46">
        <f>AND!H12+ARA!H12+AST!H12+BAL!H12+CANA!H12+CANT!H12+CLM!H12+CYL!H12+CAT!H12+'CEU '!H12+EXT!H12+GAL!H12+MAD!H12+MEL!H12+MUR!H12+NAV!H12+PV!H12+RIO!H12+VAL!H12</f>
        <v>22270</v>
      </c>
      <c r="I12" s="46">
        <f>AND!I12+ARA!I12+AST!I12+BAL!I12+CANA!I12+CANT!I12+CLM!I12+CYL!I12+CAT!I12+'CEU '!I12+EXT!I12+GAL!I12+MAD!I12+MEL!I12+MUR!I12+NAV!I12+PV!I12+RIO!I12+VAL!I12</f>
        <v>5652</v>
      </c>
      <c r="J12" s="46">
        <f>AND!J12+ARA!J12+AST!J12+BAL!J12+CANA!J12+CANT!J12+CLM!J12+CYL!J12+CAT!J12+'CEU '!J12+EXT!J12+GAL!J12+MAD!J12+MEL!J12+MUR!J12+NAV!J12+PV!J12+RIO!J12+VAL!J12</f>
        <v>490</v>
      </c>
      <c r="K12" s="46">
        <f>AND!K12+ARA!K12+AST!K12+BAL!K12+CANA!K12+CANT!K12+CLM!K12+CYL!K12+CAT!K12+'CEU '!K12+EXT!K12+GAL!K12+MAD!K12+MEL!K12+MUR!K12+NAV!K12+PV!K12+RIO!K12+VAL!K12</f>
        <v>6055</v>
      </c>
      <c r="L12" s="46">
        <f>AND!L12+ARA!L12+AST!L12+BAL!L12+CANA!L12+CANT!L12+CLM!L12+CYL!L12+CAT!L12+'CEU '!L12+EXT!L12+GAL!L12+MAD!L12+MEL!L12+MUR!L12+NAV!L12+PV!L12+RIO!L12+VAL!L12</f>
        <v>7070</v>
      </c>
      <c r="M12" s="46">
        <f>AND!M12+ARA!M12+AST!M12+BAL!M12+CANA!M12+CANT!M12+CLM!M12+CYL!M12+CAT!M12+'CEU '!M12+EXT!M12+GAL!M12+MAD!M12+MEL!M12+MUR!M12+NAV!M12+PV!M12+RIO!M12+VAL!M12</f>
        <v>6383</v>
      </c>
      <c r="N12" s="31">
        <f t="shared" ref="N12:N30" si="0">SUM(E12:M12)</f>
        <v>162986</v>
      </c>
    </row>
    <row r="13" spans="1:14" x14ac:dyDescent="0.25">
      <c r="A13" s="75" t="s">
        <v>16</v>
      </c>
      <c r="B13" s="75"/>
      <c r="C13" s="76"/>
      <c r="D13" s="32" t="s">
        <v>15</v>
      </c>
      <c r="E13" s="45">
        <f>AND!E13+ARA!E13+AST!E13+BAL!E13+CANA!E13+CANT!E13+CLM!E13+CYL!E13+CAT!E13+'CEU '!E13+EXT!E13+GAL!E13+MAD!E13+MEL!E13+MUR!E13+NAV!E13+PV!E13+RIO!E13+VAL!E13</f>
        <v>20023</v>
      </c>
      <c r="F13" s="45">
        <f>AND!F13+ARA!F13+AST!F13+BAL!F13+CANA!F13+CANT!F13+CLM!F13+CYL!F13+CAT!F13+'CEU '!F13+EXT!F13+GAL!F13+MAD!F13+MEL!F13+MUR!F13+NAV!F13+PV!F13+RIO!F13+VAL!F13</f>
        <v>2671701</v>
      </c>
      <c r="G13" s="45">
        <f>AND!G13+ARA!G13+AST!G13+BAL!G13+CANA!G13+CANT!G13+CLM!G13+CYL!G13+CAT!G13+'CEU '!G13+EXT!G13+GAL!G13+MAD!G13+MEL!G13+MUR!G13+NAV!G13+PV!G13+RIO!G13+VAL!G13</f>
        <v>54479</v>
      </c>
      <c r="H13" s="45">
        <f>AND!H13+ARA!H13+AST!H13+BAL!H13+CANA!H13+CANT!H13+CLM!H13+CYL!H13+CAT!H13+'CEU '!H13+EXT!H13+GAL!H13+MAD!H13+MEL!H13+MUR!H13+NAV!H13+PV!H13+RIO!H13+VAL!H13</f>
        <v>972283</v>
      </c>
      <c r="I13" s="45">
        <f>AND!I13+ARA!I13+AST!I13+BAL!I13+CANA!I13+CANT!I13+CLM!I13+CYL!I13+CAT!I13+'CEU '!I13+EXT!I13+GAL!I13+MAD!I13+MEL!I13+MUR!I13+NAV!I13+PV!I13+RIO!I13+VAL!I13</f>
        <v>270320</v>
      </c>
      <c r="J13" s="45">
        <f>AND!J13+ARA!J13+AST!J13+BAL!J13+CANA!J13+CANT!J13+CLM!J13+CYL!J13+CAT!J13+'CEU '!J13+EXT!J13+GAL!J13+MAD!J13+MEL!J13+MUR!J13+NAV!J13+PV!J13+RIO!J13+VAL!J13</f>
        <v>36371</v>
      </c>
      <c r="K13" s="45">
        <f>AND!K13+ARA!K13+AST!K13+BAL!K13+CANA!K13+CANT!K13+CLM!K13+CYL!K13+CAT!K13+'CEU '!K13+EXT!K13+GAL!K13+MAD!K13+MEL!K13+MUR!K13+NAV!K13+PV!K13+RIO!K13+VAL!K13</f>
        <v>116558</v>
      </c>
      <c r="L13" s="45">
        <f>AND!L13+ARA!L13+AST!L13+BAL!L13+CANA!L13+CANT!L13+CLM!L13+CYL!L13+CAT!L13+'CEU '!L13+EXT!L13+GAL!L13+MAD!L13+MEL!L13+MUR!L13+NAV!L13+PV!L13+RIO!L13+VAL!L13</f>
        <v>208999</v>
      </c>
      <c r="M13" s="45">
        <f>AND!M13+ARA!M13+AST!M13+BAL!M13+CANA!M13+CANT!M13+CLM!M13+CYL!M13+CAT!M13+'CEU '!M13+EXT!M13+GAL!M13+MAD!M13+MEL!M13+MUR!M13+NAV!M13+PV!M13+RIO!M13+VAL!M13</f>
        <v>86964</v>
      </c>
      <c r="N13" s="28">
        <f t="shared" si="0"/>
        <v>4437698</v>
      </c>
    </row>
    <row r="14" spans="1:14" x14ac:dyDescent="0.25">
      <c r="A14" s="73" t="s">
        <v>30</v>
      </c>
      <c r="B14" s="73"/>
      <c r="C14" s="74"/>
      <c r="D14" s="29" t="s">
        <v>14</v>
      </c>
      <c r="E14" s="46">
        <f>AND!E14+ARA!E14+AST!E14+BAL!E14+CANA!E14+CANT!E14+CLM!E14+CYL!E14+CAT!E14+'CEU '!E14+EXT!E14+GAL!E14+MAD!E14+MEL!E14+MUR!E14+NAV!E14+PV!E14+RIO!E14+VAL!E14</f>
        <v>3118</v>
      </c>
      <c r="F14" s="46">
        <f>AND!F14+ARA!F14+AST!F14+BAL!F14+CANA!F14+CANT!F14+CLM!F14+CYL!F14+CAT!F14+'CEU '!F14+EXT!F14+GAL!F14+MAD!F14+MEL!F14+MUR!F14+NAV!F14+PV!F14+RIO!F14+VAL!F14</f>
        <v>332982</v>
      </c>
      <c r="G14" s="46">
        <f>AND!G14+ARA!G14+AST!G14+BAL!G14+CANA!G14+CANT!G14+CLM!G14+CYL!G14+CAT!G14+'CEU '!G14+EXT!G14+GAL!G14+MAD!G14+MEL!G14+MUR!G14+NAV!G14+PV!G14+RIO!G14+VAL!G14</f>
        <v>35827</v>
      </c>
      <c r="H14" s="46">
        <f>AND!H14+ARA!H14+AST!H14+BAL!H14+CANA!H14+CANT!H14+CLM!H14+CYL!H14+CAT!H14+'CEU '!H14+EXT!H14+GAL!H14+MAD!H14+MEL!H14+MUR!H14+NAV!H14+PV!H14+RIO!H14+VAL!H14</f>
        <v>147868</v>
      </c>
      <c r="I14" s="46">
        <f>AND!I14+ARA!I14+AST!I14+BAL!I14+CANA!I14+CANT!I14+CLM!I14+CYL!I14+CAT!I14+'CEU '!I14+EXT!I14+GAL!I14+MAD!I14+MEL!I14+MUR!I14+NAV!I14+PV!I14+RIO!I14+VAL!I14</f>
        <v>63381</v>
      </c>
      <c r="J14" s="46">
        <f>AND!J14+ARA!J14+AST!J14+BAL!J14+CANA!J14+CANT!J14+CLM!J14+CYL!J14+CAT!J14+'CEU '!J14+EXT!J14+GAL!J14+MAD!J14+MEL!J14+MUR!J14+NAV!J14+PV!J14+RIO!J14+VAL!J14</f>
        <v>8482</v>
      </c>
      <c r="K14" s="46">
        <f>AND!K14+ARA!K14+AST!K14+BAL!K14+CANA!K14+CANT!K14+CLM!K14+CYL!K14+CAT!K14+'CEU '!K14+EXT!K14+GAL!K14+MAD!K14+MEL!K14+MUR!K14+NAV!K14+PV!K14+RIO!K14+VAL!K14</f>
        <v>32764</v>
      </c>
      <c r="L14" s="46">
        <f>AND!L14+ARA!L14+AST!L14+BAL!L14+CANA!L14+CANT!L14+CLM!L14+CYL!L14+CAT!L14+'CEU '!L14+EXT!L14+GAL!L14+MAD!L14+MEL!L14+MUR!L14+NAV!L14+PV!L14+RIO!L14+VAL!L14</f>
        <v>13500</v>
      </c>
      <c r="M14" s="46">
        <f>AND!M14+ARA!M14+AST!M14+BAL!M14+CANA!M14+CANT!M14+CLM!M14+CYL!M14+CAT!M14+'CEU '!M14+EXT!M14+GAL!M14+MAD!M14+MEL!M14+MUR!M14+NAV!M14+PV!M14+RIO!M14+VAL!M14</f>
        <v>8582</v>
      </c>
      <c r="N14" s="31">
        <f t="shared" si="0"/>
        <v>646504</v>
      </c>
    </row>
    <row r="15" spans="1:14" x14ac:dyDescent="0.25">
      <c r="A15" s="75" t="s">
        <v>17</v>
      </c>
      <c r="B15" s="75"/>
      <c r="C15" s="76"/>
      <c r="D15" s="32" t="s">
        <v>15</v>
      </c>
      <c r="E15" s="45">
        <f>AND!E15+ARA!E15+AST!E15+BAL!E15+CANA!E15+CANT!E15+CLM!E15+CYL!E15+CAT!E15+'CEU '!E15+EXT!E15+GAL!E15+MAD!E15+MEL!E15+MUR!E15+NAV!E15+PV!E15+RIO!E15+VAL!E15</f>
        <v>436</v>
      </c>
      <c r="F15" s="45">
        <f>AND!F15+ARA!F15+AST!F15+BAL!F15+CANA!F15+CANT!F15+CLM!F15+CYL!F15+CAT!F15+'CEU '!F15+EXT!F15+GAL!F15+MAD!F15+MEL!F15+MUR!F15+NAV!F15+PV!F15+RIO!F15+VAL!F15</f>
        <v>71888</v>
      </c>
      <c r="G15" s="45">
        <f>AND!G15+ARA!G15+AST!G15+BAL!G15+CANA!G15+CANT!G15+CLM!G15+CYL!G15+CAT!G15+'CEU '!G15+EXT!G15+GAL!G15+MAD!G15+MEL!G15+MUR!G15+NAV!G15+PV!G15+RIO!G15+VAL!G15</f>
        <v>4508</v>
      </c>
      <c r="H15" s="45">
        <f>AND!H15+ARA!H15+AST!H15+BAL!H15+CANA!H15+CANT!H15+CLM!H15+CYL!H15+CAT!H15+'CEU '!H15+EXT!H15+GAL!H15+MAD!H15+MEL!H15+MUR!H15+NAV!H15+PV!H15+RIO!H15+VAL!H15</f>
        <v>27753</v>
      </c>
      <c r="I15" s="45">
        <f>AND!I15+ARA!I15+AST!I15+BAL!I15+CANA!I15+CANT!I15+CLM!I15+CYL!I15+CAT!I15+'CEU '!I15+EXT!I15+GAL!I15+MAD!I15+MEL!I15+MUR!I15+NAV!I15+PV!I15+RIO!I15+VAL!I15</f>
        <v>2771</v>
      </c>
      <c r="J15" s="45">
        <f>AND!J15+ARA!J15+AST!J15+BAL!J15+CANA!J15+CANT!J15+CLM!J15+CYL!J15+CAT!J15+'CEU '!J15+EXT!J15+GAL!J15+MAD!J15+MEL!J15+MUR!J15+NAV!J15+PV!J15+RIO!J15+VAL!J15</f>
        <v>1105</v>
      </c>
      <c r="K15" s="45">
        <f>AND!K15+ARA!K15+AST!K15+BAL!K15+CANA!K15+CANT!K15+CLM!K15+CYL!K15+CAT!K15+'CEU '!K15+EXT!K15+GAL!K15+MAD!K15+MEL!K15+MUR!K15+NAV!K15+PV!K15+RIO!K15+VAL!K15</f>
        <v>2</v>
      </c>
      <c r="L15" s="45">
        <f>AND!L15+ARA!L15+AST!L15+BAL!L15+CANA!L15+CANT!L15+CLM!L15+CYL!L15+CAT!L15+'CEU '!L15+EXT!L15+GAL!L15+MAD!L15+MEL!L15+MUR!L15+NAV!L15+PV!L15+RIO!L15+VAL!L15</f>
        <v>1471</v>
      </c>
      <c r="M15" s="45">
        <f>AND!M15+ARA!M15+AST!M15+BAL!M15+CANA!M15+CANT!M15+CLM!M15+CYL!M15+CAT!M15+'CEU '!M15+EXT!M15+GAL!M15+MAD!M15+MEL!M15+MUR!M15+NAV!M15+PV!M15+RIO!M15+VAL!M15</f>
        <v>213</v>
      </c>
      <c r="N15" s="28">
        <f t="shared" si="0"/>
        <v>110147</v>
      </c>
    </row>
    <row r="16" spans="1:14" x14ac:dyDescent="0.25">
      <c r="A16" s="73" t="s">
        <v>24</v>
      </c>
      <c r="B16" s="73"/>
      <c r="C16" s="74"/>
      <c r="D16" s="29" t="s">
        <v>14</v>
      </c>
      <c r="E16" s="46">
        <f>AND!E16+ARA!E16+AST!E16+BAL!E16+CANA!E16+CANT!E16+CLM!E16+CYL!E16+CAT!E16+'CEU '!E16+EXT!E16+GAL!E16+MAD!E16+MEL!E16+MUR!E16+NAV!E16+PV!E16+RIO!E16+VAL!E16</f>
        <v>1916</v>
      </c>
      <c r="F16" s="46">
        <f>AND!F16+ARA!F16+AST!F16+BAL!F16+CANA!F16+CANT!F16+CLM!F16+CYL!F16+CAT!F16+'CEU '!F16+EXT!F16+GAL!F16+MAD!F16+MEL!F16+MUR!F16+NAV!F16+PV!F16+RIO!F16+VAL!F16</f>
        <v>228774</v>
      </c>
      <c r="G16" s="46">
        <f>AND!G16+ARA!G16+AST!G16+BAL!G16+CANA!G16+CANT!G16+CLM!G16+CYL!G16+CAT!G16+'CEU '!G16+EXT!G16+GAL!G16+MAD!G16+MEL!G16+MUR!G16+NAV!G16+PV!G16+RIO!G16+VAL!G16</f>
        <v>9209</v>
      </c>
      <c r="H16" s="46">
        <f>AND!H16+ARA!H16+AST!H16+BAL!H16+CANA!H16+CANT!H16+CLM!H16+CYL!H16+CAT!H16+'CEU '!H16+EXT!H16+GAL!H16+MAD!H16+MEL!H16+MUR!H16+NAV!H16+PV!H16+RIO!H16+VAL!H16</f>
        <v>77883</v>
      </c>
      <c r="I16" s="46">
        <f>AND!I16+ARA!I16+AST!I16+BAL!I16+CANA!I16+CANT!I16+CLM!I16+CYL!I16+CAT!I16+'CEU '!I16+EXT!I16+GAL!I16+MAD!I16+MEL!I16+MUR!I16+NAV!I16+PV!I16+RIO!I16+VAL!I16</f>
        <v>6340</v>
      </c>
      <c r="J16" s="46">
        <f>AND!J16+ARA!J16+AST!J16+BAL!J16+CANA!J16+CANT!J16+CLM!J16+CYL!J16+CAT!J16+'CEU '!J16+EXT!J16+GAL!J16+MAD!J16+MEL!J16+MUR!J16+NAV!J16+PV!J16+RIO!J16+VAL!J16</f>
        <v>5754</v>
      </c>
      <c r="K16" s="46">
        <f>AND!K16+ARA!K16+AST!K16+BAL!K16+CANA!K16+CANT!K16+CLM!K16+CYL!K16+CAT!K16+'CEU '!K16+EXT!K16+GAL!K16+MAD!K16+MEL!K16+MUR!K16+NAV!K16+PV!K16+RIO!K16+VAL!K16</f>
        <v>11</v>
      </c>
      <c r="L16" s="46">
        <f>AND!L16+ARA!L16+AST!L16+BAL!L16+CANA!L16+CANT!L16+CLM!L16+CYL!L16+CAT!L16+'CEU '!L16+EXT!L16+GAL!L16+MAD!L16+MEL!L16+MUR!L16+NAV!L16+PV!L16+RIO!L16+VAL!L16</f>
        <v>583</v>
      </c>
      <c r="M16" s="46">
        <f>AND!M16+ARA!M16+AST!M16+BAL!M16+CANA!M16+CANT!M16+CLM!M16+CYL!M16+CAT!M16+'CEU '!M16+EXT!M16+GAL!M16+MAD!M16+MEL!M16+MUR!M16+NAV!M16+PV!M16+RIO!M16+VAL!M16</f>
        <v>637</v>
      </c>
      <c r="N16" s="31">
        <f t="shared" si="0"/>
        <v>331107</v>
      </c>
    </row>
    <row r="17" spans="1:14" x14ac:dyDescent="0.25">
      <c r="A17" s="75" t="s">
        <v>18</v>
      </c>
      <c r="B17" s="75"/>
      <c r="C17" s="76"/>
      <c r="D17" s="32" t="s">
        <v>15</v>
      </c>
      <c r="E17" s="45">
        <f>AND!E17+ARA!E17+AST!E17+BAL!E17+CANA!E17+CANT!E17+CLM!E17+CYL!E17+CAT!E17+'CEU '!E17+EXT!E17+GAL!E17+MAD!E17+MEL!E17+MUR!E17+NAV!E17+PV!E17+RIO!E17+VAL!E17</f>
        <v>28701</v>
      </c>
      <c r="F17" s="45">
        <f>AND!F17+ARA!F17+AST!F17+BAL!F17+CANA!F17+CANT!F17+CLM!F17+CYL!F17+CAT!F17+'CEU '!F17+EXT!F17+GAL!F17+MAD!F17+MEL!F17+MUR!F17+NAV!F17+PV!F17+RIO!F17+VAL!F17</f>
        <v>4998018</v>
      </c>
      <c r="G17" s="45">
        <f>AND!G17+ARA!G17+AST!G17+BAL!G17+CANA!G17+CANT!G17+CLM!G17+CYL!G17+CAT!G17+'CEU '!G17+EXT!G17+GAL!G17+MAD!G17+MEL!G17+MUR!G17+NAV!G17+PV!G17+RIO!G17+VAL!G17</f>
        <v>111836</v>
      </c>
      <c r="H17" s="45">
        <f>AND!H17+ARA!H17+AST!H17+BAL!H17+CANA!H17+CANT!H17+CLM!H17+CYL!H17+CAT!H17+'CEU '!H17+EXT!H17+GAL!H17+MAD!H17+MEL!H17+MUR!H17+NAV!H17+PV!H17+RIO!H17+VAL!H17</f>
        <v>1546820</v>
      </c>
      <c r="I17" s="45">
        <f>AND!I17+ARA!I17+AST!I17+BAL!I17+CANA!I17+CANT!I17+CLM!I17+CYL!I17+CAT!I17+'CEU '!I17+EXT!I17+GAL!I17+MAD!I17+MEL!I17+MUR!I17+NAV!I17+PV!I17+RIO!I17+VAL!I17</f>
        <v>309910</v>
      </c>
      <c r="J17" s="45">
        <f>AND!J17+ARA!J17+AST!J17+BAL!J17+CANA!J17+CANT!J17+CLM!J17+CYL!J17+CAT!J17+'CEU '!J17+EXT!J17+GAL!J17+MAD!J17+MEL!J17+MUR!J17+NAV!J17+PV!J17+RIO!J17+VAL!J17</f>
        <v>37368</v>
      </c>
      <c r="K17" s="45">
        <f>AND!K17+ARA!K17+AST!K17+BAL!K17+CANA!K17+CANT!K17+CLM!K17+CYL!K17+CAT!K17+'CEU '!K17+EXT!K17+GAL!K17+MAD!K17+MEL!K17+MUR!K17+NAV!K17+PV!K17+RIO!K17+VAL!K17</f>
        <v>207914</v>
      </c>
      <c r="L17" s="45">
        <f>AND!L17+ARA!L17+AST!L17+BAL!L17+CANA!L17+CANT!L17+CLM!L17+CYL!L17+CAT!L17+'CEU '!L17+EXT!L17+GAL!L17+MAD!L17+MEL!L17+MUR!L17+NAV!L17+PV!L17+RIO!L17+VAL!L17</f>
        <v>128781</v>
      </c>
      <c r="M17" s="45">
        <f>AND!M17+ARA!M17+AST!M17+BAL!M17+CANA!M17+CANT!M17+CLM!M17+CYL!M17+CAT!M17+'CEU '!M17+EXT!M17+GAL!M17+MAD!M17+MEL!M17+MUR!M17+NAV!M17+PV!M17+RIO!M17+VAL!M17</f>
        <v>85494</v>
      </c>
      <c r="N17" s="28">
        <f t="shared" si="0"/>
        <v>7454842</v>
      </c>
    </row>
    <row r="18" spans="1:14" x14ac:dyDescent="0.25">
      <c r="A18" s="73" t="s">
        <v>25</v>
      </c>
      <c r="B18" s="73"/>
      <c r="C18" s="74"/>
      <c r="D18" s="29" t="s">
        <v>14</v>
      </c>
      <c r="E18" s="46">
        <f>AND!E18+ARA!E18+AST!E18+BAL!E18+CANA!E18+CANT!E18+CLM!E18+CYL!E18+CAT!E18+'CEU '!E18+EXT!E18+GAL!E18+MAD!E18+MEL!E18+MUR!E18+NAV!E18+PV!E18+RIO!E18+VAL!E18</f>
        <v>8551</v>
      </c>
      <c r="F18" s="46">
        <f>AND!F18+ARA!F18+AST!F18+BAL!F18+CANA!F18+CANT!F18+CLM!F18+CYL!F18+CAT!F18+'CEU '!F18+EXT!F18+GAL!F18+MAD!F18+MEL!F18+MUR!F18+NAV!F18+PV!F18+RIO!F18+VAL!F18</f>
        <v>1313949</v>
      </c>
      <c r="G18" s="46">
        <f>AND!G18+ARA!G18+AST!G18+BAL!G18+CANA!G18+CANT!G18+CLM!G18+CYL!G18+CAT!G18+'CEU '!G18+EXT!G18+GAL!G18+MAD!G18+MEL!G18+MUR!G18+NAV!G18+PV!G18+RIO!G18+VAL!G18</f>
        <v>134124</v>
      </c>
      <c r="H18" s="46">
        <f>AND!H18+ARA!H18+AST!H18+BAL!H18+CANA!H18+CANT!H18+CLM!H18+CYL!H18+CAT!H18+'CEU '!H18+EXT!H18+GAL!H18+MAD!H18+MEL!H18+MUR!H18+NAV!H18+PV!H18+RIO!H18+VAL!H18</f>
        <v>410496</v>
      </c>
      <c r="I18" s="46">
        <f>AND!I18+ARA!I18+AST!I18+BAL!I18+CANA!I18+CANT!I18+CLM!I18+CYL!I18+CAT!I18+'CEU '!I18+EXT!I18+GAL!I18+MAD!I18+MEL!I18+MUR!I18+NAV!I18+PV!I18+RIO!I18+VAL!I18</f>
        <v>98739</v>
      </c>
      <c r="J18" s="46">
        <f>AND!J18+ARA!J18+AST!J18+BAL!J18+CANA!J18+CANT!J18+CLM!J18+CYL!J18+CAT!J18+'CEU '!J18+EXT!J18+GAL!J18+MAD!J18+MEL!J18+MUR!J18+NAV!J18+PV!J18+RIO!J18+VAL!J18</f>
        <v>7771</v>
      </c>
      <c r="K18" s="46">
        <f>AND!K18+ARA!K18+AST!K18+BAL!K18+CANA!K18+CANT!K18+CLM!K18+CYL!K18+CAT!K18+'CEU '!K18+EXT!K18+GAL!K18+MAD!K18+MEL!K18+MUR!K18+NAV!K18+PV!K18+RIO!K18+VAL!K18</f>
        <v>66966</v>
      </c>
      <c r="L18" s="46">
        <f>AND!L18+ARA!L18+AST!L18+BAL!L18+CANA!L18+CANT!L18+CLM!L18+CYL!L18+CAT!L18+'CEU '!L18+EXT!L18+GAL!L18+MAD!L18+MEL!L18+MUR!L18+NAV!L18+PV!L18+RIO!L18+VAL!L18</f>
        <v>50250</v>
      </c>
      <c r="M18" s="46">
        <f>AND!M18+ARA!M18+AST!M18+BAL!M18+CANA!M18+CANT!M18+CLM!M18+CYL!M18+CAT!M18+'CEU '!M18+EXT!M18+GAL!M18+MAD!M18+MEL!M18+MUR!M18+NAV!M18+PV!M18+RIO!M18+VAL!M18</f>
        <v>27952</v>
      </c>
      <c r="N18" s="31">
        <f t="shared" si="0"/>
        <v>2118798</v>
      </c>
    </row>
    <row r="19" spans="1:14" x14ac:dyDescent="0.25">
      <c r="A19" s="75" t="s">
        <v>19</v>
      </c>
      <c r="B19" s="75"/>
      <c r="C19" s="76"/>
      <c r="D19" s="32" t="s">
        <v>15</v>
      </c>
      <c r="E19" s="45">
        <f>AND!E19+ARA!E19+AST!E19+BAL!E19+CANA!E19+CANT!E19+CLM!E19+CYL!E19+CAT!E19+'CEU '!E19+EXT!E19+GAL!E19+MAD!E19+MEL!E19+MUR!E19+NAV!E19+PV!E19+RIO!E19+VAL!E19</f>
        <v>5121</v>
      </c>
      <c r="F19" s="45">
        <f>AND!F19+ARA!F19+AST!F19+BAL!F19+CANA!F19+CANT!F19+CLM!F19+CYL!F19+CAT!F19+'CEU '!F19+EXT!F19+GAL!F19+MAD!F19+MEL!F19+MUR!F19+NAV!F19+PV!F19+RIO!F19+VAL!F19</f>
        <v>51780</v>
      </c>
      <c r="G19" s="45">
        <f>AND!G19+ARA!G19+AST!G19+BAL!G19+CANA!G19+CANT!G19+CLM!G19+CYL!G19+CAT!G19+'CEU '!G19+EXT!G19+GAL!G19+MAD!G19+MEL!G19+MUR!G19+NAV!G19+PV!G19+RIO!G19+VAL!G19</f>
        <v>11</v>
      </c>
      <c r="H19" s="45">
        <f>AND!H19+ARA!H19+AST!H19+BAL!H19+CANA!H19+CANT!H19+CLM!H19+CYL!H19+CAT!H19+'CEU '!H19+EXT!H19+GAL!H19+MAD!H19+MEL!H19+MUR!H19+NAV!H19+PV!H19+RIO!H19+VAL!H19</f>
        <v>29045</v>
      </c>
      <c r="I19" s="45">
        <f>AND!I19+ARA!I19+AST!I19+BAL!I19+CANA!I19+CANT!I19+CLM!I19+CYL!I19+CAT!I19+'CEU '!I19+EXT!I19+GAL!I19+MAD!I19+MEL!I19+MUR!I19+NAV!I19+PV!I19+RIO!I19+VAL!I19</f>
        <v>172224</v>
      </c>
      <c r="J19" s="45">
        <f>AND!J19+ARA!J19+AST!J19+BAL!J19+CANA!J19+CANT!J19+CLM!J19+CYL!J19+CAT!J19+'CEU '!J19+EXT!J19+GAL!J19+MAD!J19+MEL!J19+MUR!J19+NAV!J19+PV!J19+RIO!J19+VAL!J19</f>
        <v>42120</v>
      </c>
      <c r="K19" s="45">
        <f>AND!K19+ARA!K19+AST!K19+BAL!K19+CANA!K19+CANT!K19+CLM!K19+CYL!K19+CAT!K19+'CEU '!K19+EXT!K19+GAL!K19+MAD!K19+MEL!K19+MUR!K19+NAV!K19+PV!K19+RIO!K19+VAL!K19</f>
        <v>6</v>
      </c>
      <c r="L19" s="45">
        <f>AND!L19+ARA!L19+AST!L19+BAL!L19+CANA!L19+CANT!L19+CLM!L19+CYL!L19+CAT!L19+'CEU '!L19+EXT!L19+GAL!L19+MAD!L19+MEL!L19+MUR!L19+NAV!L19+PV!L19+RIO!L19+VAL!L19</f>
        <v>1</v>
      </c>
      <c r="M19" s="45">
        <f>AND!M19+ARA!M19+AST!M19+BAL!M19+CANA!M19+CANT!M19+CLM!M19+CYL!M19+CAT!M19+'CEU '!M19+EXT!M19+GAL!M19+MAD!M19+MEL!M19+MUR!M19+NAV!M19+PV!M19+RIO!M19+VAL!M19</f>
        <v>35</v>
      </c>
      <c r="N19" s="28">
        <f t="shared" si="0"/>
        <v>300343</v>
      </c>
    </row>
    <row r="20" spans="1:14" x14ac:dyDescent="0.25">
      <c r="A20" s="73" t="s">
        <v>26</v>
      </c>
      <c r="B20" s="73"/>
      <c r="C20" s="74"/>
      <c r="D20" s="29" t="s">
        <v>14</v>
      </c>
      <c r="E20" s="46">
        <f>AND!E20+ARA!E20+AST!E20+BAL!E20+CANA!E20+CANT!E20+CLM!E20+CYL!E20+CAT!E20+'CEU '!E20+EXT!E20+GAL!E20+MAD!E20+MEL!E20+MUR!E20+NAV!E20+PV!E20+RIO!E20+VAL!E20</f>
        <v>21000</v>
      </c>
      <c r="F20" s="46">
        <f>AND!F20+ARA!F20+AST!F20+BAL!F20+CANA!F20+CANT!F20+CLM!F20+CYL!F20+CAT!F20+'CEU '!F20+EXT!F20+GAL!F20+MAD!F20+MEL!F20+MUR!F20+NAV!F20+PV!F20+RIO!F20+VAL!F20</f>
        <v>1566140</v>
      </c>
      <c r="G20" s="46">
        <f>AND!G20+ARA!G20+AST!G20+BAL!G20+CANA!G20+CANT!G20+CLM!G20+CYL!G20+CAT!G20+'CEU '!G20+EXT!G20+GAL!G20+MAD!G20+MEL!G20+MUR!G20+NAV!G20+PV!G20+RIO!G20+VAL!G20</f>
        <v>64885</v>
      </c>
      <c r="H20" s="46">
        <f>AND!H20+ARA!H20+AST!H20+BAL!H20+CANA!H20+CANT!H20+CLM!H20+CYL!H20+CAT!H20+'CEU '!H20+EXT!H20+GAL!H20+MAD!H20+MEL!H20+MUR!H20+NAV!H20+PV!H20+RIO!H20+VAL!H20</f>
        <v>341092</v>
      </c>
      <c r="I20" s="46">
        <f>AND!I20+ARA!I20+AST!I20+BAL!I20+CANA!I20+CANT!I20+CLM!I20+CYL!I20+CAT!I20+'CEU '!I20+EXT!I20+GAL!I20+MAD!I20+MEL!I20+MUR!I20+NAV!I20+PV!I20+RIO!I20+VAL!I20</f>
        <v>45002</v>
      </c>
      <c r="J20" s="46">
        <f>AND!J20+ARA!J20+AST!J20+BAL!J20+CANA!J20+CANT!J20+CLM!J20+CYL!J20+CAT!J20+'CEU '!J20+EXT!J20+GAL!J20+MAD!J20+MEL!J20+MUR!J20+NAV!J20+PV!J20+RIO!J20+VAL!J20</f>
        <v>8577</v>
      </c>
      <c r="K20" s="46">
        <f>AND!K20+ARA!K20+AST!K20+BAL!K20+CANA!K20+CANT!K20+CLM!K20+CYL!K20+CAT!K20+'CEU '!K20+EXT!K20+GAL!K20+MAD!K20+MEL!K20+MUR!K20+NAV!K20+PV!K20+RIO!K20+VAL!K20</f>
        <v>67</v>
      </c>
      <c r="L20" s="46">
        <f>AND!L20+ARA!L20+AST!L20+BAL!L20+CANA!L20+CANT!L20+CLM!L20+CYL!L20+CAT!L20+'CEU '!L20+EXT!L20+GAL!L20+MAD!L20+MEL!L20+MUR!L20+NAV!L20+PV!L20+RIO!L20+VAL!L20</f>
        <v>22</v>
      </c>
      <c r="M20" s="46">
        <f>AND!M20+ARA!M20+AST!M20+BAL!M20+CANA!M20+CANT!M20+CLM!M20+CYL!M20+CAT!M20+'CEU '!M20+EXT!M20+GAL!M20+MAD!M20+MEL!M20+MUR!M20+NAV!M20+PV!M20+RIO!M20+VAL!M20</f>
        <v>850</v>
      </c>
      <c r="N20" s="31">
        <f t="shared" si="0"/>
        <v>2047635</v>
      </c>
    </row>
    <row r="21" spans="1:14" x14ac:dyDescent="0.25">
      <c r="A21" s="75" t="s">
        <v>20</v>
      </c>
      <c r="B21" s="75"/>
      <c r="C21" s="76"/>
      <c r="D21" s="32" t="s">
        <v>15</v>
      </c>
      <c r="E21" s="45">
        <f>AND!E21+ARA!E21+AST!E21+BAL!E21+CANA!E21+CANT!E21+CLM!E21+CYL!E21+CAT!E21+'CEU '!E21+EXT!E21+GAL!E21+MAD!E21+MEL!E21+MUR!E21+NAV!E21+PV!E21+RIO!E21+VAL!E21</f>
        <v>9215</v>
      </c>
      <c r="F21" s="45">
        <f>AND!F21+ARA!F21+AST!F21+BAL!F21+CANA!F21+CANT!F21+CLM!F21+CYL!F21+CAT!F21+'CEU '!F21+EXT!F21+GAL!F21+MAD!F21+MEL!F21+MUR!F21+NAV!F21+PV!F21+RIO!F21+VAL!F21</f>
        <v>1241549</v>
      </c>
      <c r="G21" s="45">
        <f>AND!G21+ARA!G21+AST!G21+BAL!G21+CANA!G21+CANT!G21+CLM!G21+CYL!G21+CAT!G21+'CEU '!G21+EXT!G21+GAL!G21+MAD!G21+MEL!G21+MUR!G21+NAV!G21+PV!G21+RIO!G21+VAL!G21</f>
        <v>9766</v>
      </c>
      <c r="H21" s="45">
        <f>AND!H21+ARA!H21+AST!H21+BAL!H21+CANA!H21+CANT!H21+CLM!H21+CYL!H21+CAT!H21+'CEU '!H21+EXT!H21+GAL!H21+MAD!H21+MEL!H21+MUR!H21+NAV!H21+PV!H21+RIO!H21+VAL!H21</f>
        <v>462444</v>
      </c>
      <c r="I21" s="45">
        <f>AND!I21+ARA!I21+AST!I21+BAL!I21+CANA!I21+CANT!I21+CLM!I21+CYL!I21+CAT!I21+'CEU '!I21+EXT!I21+GAL!I21+MAD!I21+MEL!I21+MUR!I21+NAV!I21+PV!I21+RIO!I21+VAL!I21</f>
        <v>167602</v>
      </c>
      <c r="J21" s="45">
        <f>AND!J21+ARA!J21+AST!J21+BAL!J21+CANA!J21+CANT!J21+CLM!J21+CYL!J21+CAT!J21+'CEU '!J21+EXT!J21+GAL!J21+MAD!J21+MEL!J21+MUR!J21+NAV!J21+PV!J21+RIO!J21+VAL!J21</f>
        <v>13990</v>
      </c>
      <c r="K21" s="45">
        <f>AND!K21+ARA!K21+AST!K21+BAL!K21+CANA!K21+CANT!K21+CLM!K21+CYL!K21+CAT!K21+'CEU '!K21+EXT!K21+GAL!K21+MAD!K21+MEL!K21+MUR!K21+NAV!K21+PV!K21+RIO!K21+VAL!K21</f>
        <v>217234</v>
      </c>
      <c r="L21" s="45">
        <f>AND!L21+ARA!L21+AST!L21+BAL!L21+CANA!L21+CANT!L21+CLM!L21+CYL!L21+CAT!L21+'CEU '!L21+EXT!L21+GAL!L21+MAD!L21+MEL!L21+MUR!L21+NAV!L21+PV!L21+RIO!L21+VAL!L21</f>
        <v>3623</v>
      </c>
      <c r="M21" s="45">
        <f>AND!M21+ARA!M21+AST!M21+BAL!M21+CANA!M21+CANT!M21+CLM!M21+CYL!M21+CAT!M21+'CEU '!M21+EXT!M21+GAL!M21+MAD!M21+MEL!M21+MUR!M21+NAV!M21+PV!M21+RIO!M21+VAL!M21</f>
        <v>8859</v>
      </c>
      <c r="N21" s="28">
        <f t="shared" si="0"/>
        <v>2134282</v>
      </c>
    </row>
    <row r="22" spans="1:14" x14ac:dyDescent="0.25">
      <c r="A22" s="73" t="s">
        <v>27</v>
      </c>
      <c r="B22" s="73"/>
      <c r="C22" s="74"/>
      <c r="D22" s="29" t="s">
        <v>14</v>
      </c>
      <c r="E22" s="46">
        <f>AND!E22+ARA!E22+AST!E22+BAL!E22+CANA!E22+CANT!E22+CLM!E22+CYL!E22+CAT!E22+'CEU '!E22+EXT!E22+GAL!E22+MAD!E22+MEL!E22+MUR!E22+NAV!E22+PV!E22+RIO!E22+VAL!E22</f>
        <v>3787</v>
      </c>
      <c r="F22" s="46">
        <f>AND!F22+ARA!F22+AST!F22+BAL!F22+CANA!F22+CANT!F22+CLM!F22+CYL!F22+CAT!F22+'CEU '!F22+EXT!F22+GAL!F22+MAD!F22+MEL!F22+MUR!F22+NAV!F22+PV!F22+RIO!F22+VAL!F22</f>
        <v>514270</v>
      </c>
      <c r="G22" s="46">
        <f>AND!G22+ARA!G22+AST!G22+BAL!G22+CANA!G22+CANT!G22+CLM!G22+CYL!G22+CAT!G22+'CEU '!G22+EXT!G22+GAL!G22+MAD!G22+MEL!G22+MUR!G22+NAV!G22+PV!G22+RIO!G22+VAL!G22</f>
        <v>37748</v>
      </c>
      <c r="H22" s="46">
        <f>AND!H22+ARA!H22+AST!H22+BAL!H22+CANA!H22+CANT!H22+CLM!H22+CYL!H22+CAT!H22+'CEU '!H22+EXT!H22+GAL!H22+MAD!H22+MEL!H22+MUR!H22+NAV!H22+PV!H22+RIO!H22+VAL!H22</f>
        <v>219937</v>
      </c>
      <c r="I22" s="46">
        <f>AND!I22+ARA!I22+AST!I22+BAL!I22+CANA!I22+CANT!I22+CLM!I22+CYL!I22+CAT!I22+'CEU '!I22+EXT!I22+GAL!I22+MAD!I22+MEL!I22+MUR!I22+NAV!I22+PV!I22+RIO!I22+VAL!I22</f>
        <v>123191</v>
      </c>
      <c r="J22" s="46">
        <f>AND!J22+ARA!J22+AST!J22+BAL!J22+CANA!J22+CANT!J22+CLM!J22+CYL!J22+CAT!J22+'CEU '!J22+EXT!J22+GAL!J22+MAD!J22+MEL!J22+MUR!J22+NAV!J22+PV!J22+RIO!J22+VAL!J22</f>
        <v>9989</v>
      </c>
      <c r="K22" s="46">
        <f>AND!K22+ARA!K22+AST!K22+BAL!K22+CANA!K22+CANT!K22+CLM!K22+CYL!K22+CAT!K22+'CEU '!K22+EXT!K22+GAL!K22+MAD!K22+MEL!K22+MUR!K22+NAV!K22+PV!K22+RIO!K22+VAL!K22</f>
        <v>120389</v>
      </c>
      <c r="L22" s="46">
        <f>AND!L22+ARA!L22+AST!L22+BAL!L22+CANA!L22+CANT!L22+CLM!L22+CYL!L22+CAT!L22+'CEU '!L22+EXT!L22+GAL!L22+MAD!L22+MEL!L22+MUR!L22+NAV!L22+PV!L22+RIO!L22+VAL!L22</f>
        <v>4768</v>
      </c>
      <c r="M22" s="46">
        <f>AND!M22+ARA!M22+AST!M22+BAL!M22+CANA!M22+CANT!M22+CLM!M22+CYL!M22+CAT!M22+'CEU '!M22+EXT!M22+GAL!M22+MAD!M22+MEL!M22+MUR!M22+NAV!M22+PV!M22+RIO!M22+VAL!M22</f>
        <v>7444</v>
      </c>
      <c r="N22" s="31">
        <f t="shared" si="0"/>
        <v>1041523</v>
      </c>
    </row>
    <row r="23" spans="1:14" x14ac:dyDescent="0.25">
      <c r="A23" s="93" t="s">
        <v>33</v>
      </c>
      <c r="B23" s="93"/>
      <c r="C23" s="94"/>
      <c r="D23" s="32" t="s">
        <v>15</v>
      </c>
      <c r="E23" s="45">
        <f>AND!E23+ARA!E23+AST!E23+BAL!E23+CANA!E23+CANT!E23+CLM!E23+CYL!E23+CAT!E23+'CEU '!E23+EXT!E23+GAL!E23+MAD!E23+MEL!E23+MUR!E23+NAV!E23+PV!E23+RIO!E23+VAL!E23</f>
        <v>1462</v>
      </c>
      <c r="F23" s="45">
        <f>AND!F23+ARA!F23+AST!F23+BAL!F23+CANA!F23+CANT!F23+CLM!F23+CYL!F23+CAT!F23+'CEU '!F23+EXT!F23+GAL!F23+MAD!F23+MEL!F23+MUR!F23+NAV!F23+PV!F23+RIO!F23+VAL!F23</f>
        <v>392287</v>
      </c>
      <c r="G23" s="45">
        <f>AND!G23+ARA!G23+AST!G23+BAL!G23+CANA!G23+CANT!G23+CLM!G23+CYL!G23+CAT!G23+'CEU '!G23+EXT!G23+GAL!G23+MAD!G23+MEL!G23+MUR!G23+NAV!G23+PV!G23+RIO!G23+VAL!G23</f>
        <v>7170</v>
      </c>
      <c r="H23" s="45">
        <f>AND!H23+ARA!H23+AST!H23+BAL!H23+CANA!H23+CANT!H23+CLM!H23+CYL!H23+CAT!H23+'CEU '!H23+EXT!H23+GAL!H23+MAD!H23+MEL!H23+MUR!H23+NAV!H23+PV!H23+RIO!H23+VAL!H23</f>
        <v>166393</v>
      </c>
      <c r="I23" s="45">
        <f>AND!I23+ARA!I23+AST!I23+BAL!I23+CANA!I23+CANT!I23+CLM!I23+CYL!I23+CAT!I23+'CEU '!I23+EXT!I23+GAL!I23+MAD!I23+MEL!I23+MUR!I23+NAV!I23+PV!I23+RIO!I23+VAL!I23</f>
        <v>42509</v>
      </c>
      <c r="J23" s="45">
        <f>AND!J23+ARA!J23+AST!J23+BAL!J23+CANA!J23+CANT!J23+CLM!J23+CYL!J23+CAT!J23+'CEU '!J23+EXT!J23+GAL!J23+MAD!J23+MEL!J23+MUR!J23+NAV!J23+PV!J23+RIO!J23+VAL!J23</f>
        <v>3661</v>
      </c>
      <c r="K23" s="45">
        <f>AND!K23+ARA!K23+AST!K23+BAL!K23+CANA!K23+CANT!K23+CLM!K23+CYL!K23+CAT!K23+'CEU '!K23+EXT!K23+GAL!K23+MAD!K23+MEL!K23+MUR!K23+NAV!K23+PV!K23+RIO!K23+VAL!K23</f>
        <v>184</v>
      </c>
      <c r="L23" s="45">
        <f>AND!L23+ARA!L23+AST!L23+BAL!L23+CANA!L23+CANT!L23+CLM!L23+CYL!L23+CAT!L23+'CEU '!L23+EXT!L23+GAL!L23+MAD!L23+MEL!L23+MUR!L23+NAV!L23+PV!L23+RIO!L23+VAL!L23</f>
        <v>39029</v>
      </c>
      <c r="M23" s="45">
        <f>AND!M23+ARA!M23+AST!M23+BAL!M23+CANA!M23+CANT!M23+CLM!M23+CYL!M23+CAT!M23+'CEU '!M23+EXT!M23+GAL!M23+MAD!M23+MEL!M23+MUR!M23+NAV!M23+PV!M23+RIO!M23+VAL!M23</f>
        <v>5120</v>
      </c>
      <c r="N23" s="28">
        <f t="shared" si="0"/>
        <v>657815</v>
      </c>
    </row>
    <row r="24" spans="1:14" x14ac:dyDescent="0.25">
      <c r="A24" s="73" t="s">
        <v>28</v>
      </c>
      <c r="B24" s="73"/>
      <c r="C24" s="74"/>
      <c r="D24" s="29" t="s">
        <v>14</v>
      </c>
      <c r="E24" s="46">
        <f>AND!E24+ARA!E24+AST!E24+BAL!E24+CANA!E24+CANT!E24+CLM!E24+CYL!E24+CAT!E24+'CEU '!E24+EXT!E24+GAL!E24+MAD!E24+MEL!E24+MUR!E24+NAV!E24+PV!E24+RIO!E24+VAL!E24</f>
        <v>1229</v>
      </c>
      <c r="F24" s="46">
        <f>AND!F24+ARA!F24+AST!F24+BAL!F24+CANA!F24+CANT!F24+CLM!F24+CYL!F24+CAT!F24+'CEU '!F24+EXT!F24+GAL!F24+MAD!F24+MEL!F24+MUR!F24+NAV!F24+PV!F24+RIO!F24+VAL!F24</f>
        <v>257578</v>
      </c>
      <c r="G24" s="46">
        <f>AND!G24+ARA!G24+AST!G24+BAL!G24+CANA!G24+CANT!G24+CLM!G24+CYL!G24+CAT!G24+'CEU '!G24+EXT!G24+GAL!G24+MAD!G24+MEL!G24+MUR!G24+NAV!G24+PV!G24+RIO!G24+VAL!G24</f>
        <v>7771</v>
      </c>
      <c r="H24" s="46">
        <f>AND!H24+ARA!H24+AST!H24+BAL!H24+CANA!H24+CANT!H24+CLM!H24+CYL!H24+CAT!H24+'CEU '!H24+EXT!H24+GAL!H24+MAD!H24+MEL!H24+MUR!H24+NAV!H24+PV!H24+RIO!H24+VAL!H24</f>
        <v>98762</v>
      </c>
      <c r="I24" s="46">
        <f>AND!I24+ARA!I24+AST!I24+BAL!I24+CANA!I24+CANT!I24+CLM!I24+CYL!I24+CAT!I24+'CEU '!I24+EXT!I24+GAL!I24+MAD!I24+MEL!I24+MUR!I24+NAV!I24+PV!I24+RIO!I24+VAL!I24</f>
        <v>25592</v>
      </c>
      <c r="J24" s="46">
        <f>AND!J24+ARA!J24+AST!J24+BAL!J24+CANA!J24+CANT!J24+CLM!J24+CYL!J24+CAT!J24+'CEU '!J24+EXT!J24+GAL!J24+MAD!J24+MEL!J24+MUR!J24+NAV!J24+PV!J24+RIO!J24+VAL!J24</f>
        <v>2113</v>
      </c>
      <c r="K24" s="46">
        <f>AND!K24+ARA!K24+AST!K24+BAL!K24+CANA!K24+CANT!K24+CLM!K24+CYL!K24+CAT!K24+'CEU '!K24+EXT!K24+GAL!K24+MAD!K24+MEL!K24+MUR!K24+NAV!K24+PV!K24+RIO!K24+VAL!K24</f>
        <v>124</v>
      </c>
      <c r="L24" s="46">
        <f>AND!L24+ARA!L24+AST!L24+BAL!L24+CANA!L24+CANT!L24+CLM!L24+CYL!L24+CAT!L24+'CEU '!L24+EXT!L24+GAL!L24+MAD!L24+MEL!L24+MUR!L24+NAV!L24+PV!L24+RIO!L24+VAL!L24</f>
        <v>8756</v>
      </c>
      <c r="M24" s="46">
        <f>AND!M24+ARA!M24+AST!M24+BAL!M24+CANA!M24+CANT!M24+CLM!M24+CYL!M24+CAT!M24+'CEU '!M24+EXT!M24+GAL!M24+MAD!M24+MEL!M24+MUR!M24+NAV!M24+PV!M24+RIO!M24+VAL!M24</f>
        <v>1845</v>
      </c>
      <c r="N24" s="31">
        <f t="shared" si="0"/>
        <v>403770</v>
      </c>
    </row>
    <row r="25" spans="1:14" x14ac:dyDescent="0.25">
      <c r="A25" s="75" t="s">
        <v>21</v>
      </c>
      <c r="B25" s="75"/>
      <c r="C25" s="76"/>
      <c r="D25" s="32" t="s">
        <v>15</v>
      </c>
      <c r="E25" s="45">
        <f>AND!E25+ARA!E25+AST!E25+BAL!E25+CANA!E25+CANT!E25+CLM!E25+CYL!E25+CAT!E25+'CEU '!E25+EXT!E25+GAL!E25+MAD!E25+MEL!E25+MUR!E25+NAV!E25+PV!E25+RIO!E25+VAL!E25</f>
        <v>3272</v>
      </c>
      <c r="F25" s="45">
        <f>AND!F25+ARA!F25+AST!F25+BAL!F25+CANA!F25+CANT!F25+CLM!F25+CYL!F25+CAT!F25+'CEU '!F25+EXT!F25+GAL!F25+MAD!F25+MEL!F25+MUR!F25+NAV!F25+PV!F25+RIO!F25+VAL!F25</f>
        <v>292861</v>
      </c>
      <c r="G25" s="45">
        <f>AND!G25+ARA!G25+AST!G25+BAL!G25+CANA!G25+CANT!G25+CLM!G25+CYL!G25+CAT!G25+'CEU '!G25+EXT!G25+GAL!G25+MAD!G25+MEL!G25+MUR!G25+NAV!G25+PV!G25+RIO!G25+VAL!G25</f>
        <v>22990</v>
      </c>
      <c r="H25" s="45">
        <f>AND!H25+ARA!H25+AST!H25+BAL!H25+CANA!H25+CANT!H25+CLM!H25+CYL!H25+CAT!H25+'CEU '!H25+EXT!H25+GAL!H25+MAD!H25+MEL!H25+MUR!H25+NAV!H25+PV!H25+RIO!H25+VAL!H25</f>
        <v>81299</v>
      </c>
      <c r="I25" s="45">
        <f>AND!I25+ARA!I25+AST!I25+BAL!I25+CANA!I25+CANT!I25+CLM!I25+CYL!I25+CAT!I25+'CEU '!I25+EXT!I25+GAL!I25+MAD!I25+MEL!I25+MUR!I25+NAV!I25+PV!I25+RIO!I25+VAL!I25</f>
        <v>9035</v>
      </c>
      <c r="J25" s="45">
        <f>AND!J25+ARA!J25+AST!J25+BAL!J25+CANA!J25+CANT!J25+CLM!J25+CYL!J25+CAT!J25+'CEU '!J25+EXT!J25+GAL!J25+MAD!J25+MEL!J25+MUR!J25+NAV!J25+PV!J25+RIO!J25+VAL!J25</f>
        <v>1557</v>
      </c>
      <c r="K25" s="45">
        <f>AND!K25+ARA!K25+AST!K25+BAL!K25+CANA!K25+CANT!K25+CLM!K25+CYL!K25+CAT!K25+'CEU '!K25+EXT!K25+GAL!K25+MAD!K25+MEL!K25+MUR!K25+NAV!K25+PV!K25+RIO!K25+VAL!K25</f>
        <v>11909</v>
      </c>
      <c r="L25" s="45">
        <f>AND!L25+ARA!L25+AST!L25+BAL!L25+CANA!L25+CANT!L25+CLM!L25+CYL!L25+CAT!L25+'CEU '!L25+EXT!L25+GAL!L25+MAD!L25+MEL!L25+MUR!L25+NAV!L25+PV!L25+RIO!L25+VAL!L25</f>
        <v>35479</v>
      </c>
      <c r="M25" s="45">
        <f>AND!M25+ARA!M25+AST!M25+BAL!M25+CANA!M25+CANT!M25+CLM!M25+CYL!M25+CAT!M25+'CEU '!M25+EXT!M25+GAL!M25+MAD!M25+MEL!M25+MUR!M25+NAV!M25+PV!M25+RIO!M25+VAL!M25</f>
        <v>20924</v>
      </c>
      <c r="N25" s="28">
        <f t="shared" si="0"/>
        <v>479326</v>
      </c>
    </row>
    <row r="26" spans="1:14" x14ac:dyDescent="0.25">
      <c r="A26" s="73" t="s">
        <v>29</v>
      </c>
      <c r="B26" s="73"/>
      <c r="C26" s="74"/>
      <c r="D26" s="29" t="s">
        <v>14</v>
      </c>
      <c r="E26" s="46">
        <f>AND!E26+ARA!E26+AST!E26+BAL!E26+CANA!E26+CANT!E26+CLM!E26+CYL!E26+CAT!E26+'CEU '!E26+EXT!E26+GAL!E26+MAD!E26+MEL!E26+MUR!E26+NAV!E26+PV!E26+RIO!E26+VAL!E26</f>
        <v>10360</v>
      </c>
      <c r="F26" s="46">
        <f>AND!F26+ARA!F26+AST!F26+BAL!F26+CANA!F26+CANT!F26+CLM!F26+CYL!F26+CAT!F26+'CEU '!F26+EXT!F26+GAL!F26+MAD!F26+MEL!F26+MUR!F26+NAV!F26+PV!F26+RIO!F26+VAL!F26</f>
        <v>1309328</v>
      </c>
      <c r="G26" s="46">
        <f>AND!G26+ARA!G26+AST!G26+BAL!G26+CANA!G26+CANT!G26+CLM!G26+CYL!G26+CAT!G26+'CEU '!G26+EXT!G26+GAL!G26+MAD!G26+MEL!G26+MUR!G26+NAV!G26+PV!G26+RIO!G26+VAL!G26</f>
        <v>50497</v>
      </c>
      <c r="H26" s="46">
        <f>AND!H26+ARA!H26+AST!H26+BAL!H26+CANA!H26+CANT!H26+CLM!H26+CYL!H26+CAT!H26+'CEU '!H26+EXT!H26+GAL!H26+MAD!H26+MEL!H26+MUR!H26+NAV!H26+PV!H26+RIO!H26+VAL!H26</f>
        <v>332903</v>
      </c>
      <c r="I26" s="46">
        <f>AND!I26+ARA!I26+AST!I26+BAL!I26+CANA!I26+CANT!I26+CLM!I26+CYL!I26+CAT!I26+'CEU '!I26+EXT!I26+GAL!I26+MAD!I26+MEL!I26+MUR!I26+NAV!I26+PV!I26+RIO!I26+VAL!I26</f>
        <v>59080</v>
      </c>
      <c r="J26" s="46">
        <f>AND!J26+ARA!J26+AST!J26+BAL!J26+CANA!J26+CANT!J26+CLM!J26+CYL!J26+CAT!J26+'CEU '!J26+EXT!J26+GAL!J26+MAD!J26+MEL!J26+MUR!J26+NAV!J26+PV!J26+RIO!J26+VAL!J26</f>
        <v>7578</v>
      </c>
      <c r="K26" s="46">
        <f>AND!K26+ARA!K26+AST!K26+BAL!K26+CANA!K26+CANT!K26+CLM!K26+CYL!K26+CAT!K26+'CEU '!K26+EXT!K26+GAL!K26+MAD!K26+MEL!K26+MUR!K26+NAV!K26+PV!K26+RIO!K26+VAL!K26</f>
        <v>57413</v>
      </c>
      <c r="L26" s="46">
        <f>AND!L26+ARA!L26+AST!L26+BAL!L26+CANA!L26+CANT!L26+CLM!L26+CYL!L26+CAT!L26+'CEU '!L26+EXT!L26+GAL!L26+MAD!L26+MEL!L26+MUR!L26+NAV!L26+PV!L26+RIO!L26+VAL!L26</f>
        <v>7404</v>
      </c>
      <c r="M26" s="46">
        <f>AND!M26+ARA!M26+AST!M26+BAL!M26+CANA!M26+CANT!M26+CLM!M26+CYL!M26+CAT!M26+'CEU '!M26+EXT!M26+GAL!M26+MAD!M26+MEL!M26+MUR!M26+NAV!M26+PV!M26+RIO!M26+VAL!M26</f>
        <v>6245</v>
      </c>
      <c r="N26" s="31">
        <f t="shared" si="0"/>
        <v>1840808</v>
      </c>
    </row>
    <row r="27" spans="1:14" x14ac:dyDescent="0.25">
      <c r="A27" s="75" t="s">
        <v>22</v>
      </c>
      <c r="B27" s="75"/>
      <c r="C27" s="76"/>
      <c r="D27" s="32" t="s">
        <v>15</v>
      </c>
      <c r="E27" s="45">
        <f>AND!E27+ARA!E27+AST!E27+BAL!E27+CANA!E27+CANT!E27+CLM!E27+CYL!E27+CAT!E27+'CEU '!E27+EXT!E27+GAL!E27+MAD!E27+MEL!E27+MUR!E27+NAV!E27+PV!E27+RIO!E27+VAL!E27</f>
        <v>17881</v>
      </c>
      <c r="F27" s="45">
        <f>AND!F27+ARA!F27+AST!F27+BAL!F27+CANA!F27+CANT!F27+CLM!F27+CYL!F27+CAT!F27+'CEU '!F27+EXT!F27+GAL!F27+MAD!F27+MEL!F27+MUR!F27+NAV!F27+PV!F27+RIO!F27+VAL!F27</f>
        <v>3555235</v>
      </c>
      <c r="G27" s="45">
        <f>AND!G27+ARA!G27+AST!G27+BAL!G27+CANA!G27+CANT!G27+CLM!G27+CYL!G27+CAT!G27+'CEU '!G27+EXT!G27+GAL!G27+MAD!G27+MEL!G27+MUR!G27+NAV!G27+PV!G27+RIO!G27+VAL!G27</f>
        <v>25659</v>
      </c>
      <c r="H27" s="45">
        <f>AND!H27+ARA!H27+AST!H27+BAL!H27+CANA!H27+CANT!H27+CLM!H27+CYL!H27+CAT!H27+'CEU '!H27+EXT!H27+GAL!H27+MAD!H27+MEL!H27+MUR!H27+NAV!H27+PV!H27+RIO!H27+VAL!H27</f>
        <v>1183331</v>
      </c>
      <c r="I27" s="45">
        <f>AND!I27+ARA!I27+AST!I27+BAL!I27+CANA!I27+CANT!I27+CLM!I27+CYL!I27+CAT!I27+'CEU '!I27+EXT!I27+GAL!I27+MAD!I27+MEL!I27+MUR!I27+NAV!I27+PV!I27+RIO!I27+VAL!I27</f>
        <v>212222</v>
      </c>
      <c r="J27" s="45">
        <f>AND!J27+ARA!J27+AST!J27+BAL!J27+CANA!J27+CANT!J27+CLM!J27+CYL!J27+CAT!J27+'CEU '!J27+EXT!J27+GAL!J27+MAD!J27+MEL!J27+MUR!J27+NAV!J27+PV!J27+RIO!J27+VAL!J27</f>
        <v>23529</v>
      </c>
      <c r="K27" s="45">
        <f>AND!K27+ARA!K27+AST!K27+BAL!K27+CANA!K27+CANT!K27+CLM!K27+CYL!K27+CAT!K27+'CEU '!K27+EXT!K27+GAL!K27+MAD!K27+MEL!K27+MUR!K27+NAV!K27+PV!K27+RIO!K27+VAL!K27</f>
        <v>210</v>
      </c>
      <c r="L27" s="45">
        <f>AND!L27+ARA!L27+AST!L27+BAL!L27+CANA!L27+CANT!L27+CLM!L27+CYL!L27+CAT!L27+'CEU '!L27+EXT!L27+GAL!L27+MAD!L27+MEL!L27+MUR!L27+NAV!L27+PV!L27+RIO!L27+VAL!L27</f>
        <v>45325</v>
      </c>
      <c r="M27" s="45">
        <f>AND!M27+ARA!M27+AST!M27+BAL!M27+CANA!M27+CANT!M27+CLM!M27+CYL!M27+CAT!M27+'CEU '!M27+EXT!M27+GAL!M27+MAD!M27+MEL!M27+MUR!M27+NAV!M27+PV!M27+RIO!M27+VAL!M27</f>
        <v>8709</v>
      </c>
      <c r="N27" s="28">
        <f t="shared" si="0"/>
        <v>5072101</v>
      </c>
    </row>
    <row r="28" spans="1:14" x14ac:dyDescent="0.25">
      <c r="A28" s="73" t="s">
        <v>31</v>
      </c>
      <c r="B28" s="73"/>
      <c r="C28" s="74"/>
      <c r="D28" s="29" t="s">
        <v>14</v>
      </c>
      <c r="E28" s="46">
        <f>AND!E28+ARA!E28+AST!E28+BAL!E28+CANA!E28+CANT!E28+CLM!E28+CYL!E28+CAT!E28+'CEU '!E28+EXT!E28+GAL!E28+MAD!E28+MEL!E28+MUR!E28+NAV!E28+PV!E28+RIO!E28+VAL!E28</f>
        <v>1621</v>
      </c>
      <c r="F28" s="46">
        <f>AND!F28+ARA!F28+AST!F28+BAL!F28+CANA!F28+CANT!F28+CLM!F28+CYL!F28+CAT!F28+'CEU '!F28+EXT!F28+GAL!F28+MAD!F28+MEL!F28+MUR!F28+NAV!F28+PV!F28+RIO!F28+VAL!F28</f>
        <v>204477</v>
      </c>
      <c r="G28" s="46">
        <f>AND!G28+ARA!G28+AST!G28+BAL!G28+CANA!G28+CANT!G28+CLM!G28+CYL!G28+CAT!G28+'CEU '!G28+EXT!G28+GAL!G28+MAD!G28+MEL!G28+MUR!G28+NAV!G28+PV!G28+RIO!G28+VAL!G28</f>
        <v>13354</v>
      </c>
      <c r="H28" s="46">
        <f>AND!H28+ARA!H28+AST!H28+BAL!H28+CANA!H28+CANT!H28+CLM!H28+CYL!H28+CAT!H28+'CEU '!H28+EXT!H28+GAL!H28+MAD!H28+MEL!H28+MUR!H28+NAV!H28+PV!H28+RIO!H28+VAL!H28</f>
        <v>75319</v>
      </c>
      <c r="I28" s="46">
        <f>AND!I28+ARA!I28+AST!I28+BAL!I28+CANA!I28+CANT!I28+CLM!I28+CYL!I28+CAT!I28+'CEU '!I28+EXT!I28+GAL!I28+MAD!I28+MEL!I28+MUR!I28+NAV!I28+PV!I28+RIO!I28+VAL!I28</f>
        <v>11870</v>
      </c>
      <c r="J28" s="46">
        <f>AND!J28+ARA!J28+AST!J28+BAL!J28+CANA!J28+CANT!J28+CLM!J28+CYL!J28+CAT!J28+'CEU '!J28+EXT!J28+GAL!J28+MAD!J28+MEL!J28+MUR!J28+NAV!J28+PV!J28+RIO!J28+VAL!J28</f>
        <v>1286</v>
      </c>
      <c r="K28" s="46">
        <f>AND!K28+ARA!K28+AST!K28+BAL!K28+CANA!K28+CANT!K28+CLM!K28+CYL!K28+CAT!K28+'CEU '!K28+EXT!K28+GAL!K28+MAD!K28+MEL!K28+MUR!K28+NAV!K28+PV!K28+RIO!K28+VAL!K28</f>
        <v>92</v>
      </c>
      <c r="L28" s="46">
        <f>AND!L28+ARA!L28+AST!L28+BAL!L28+CANA!L28+CANT!L28+CLM!L28+CYL!L28+CAT!L28+'CEU '!L28+EXT!L28+GAL!L28+MAD!L28+MEL!L28+MUR!L28+NAV!L28+PV!L28+RIO!L28+VAL!L28</f>
        <v>1865</v>
      </c>
      <c r="M28" s="46">
        <f>AND!M28+ARA!M28+AST!M28+BAL!M28+CANA!M28+CANT!M28+CLM!M28+CYL!M28+CAT!M28+'CEU '!M28+EXT!M28+GAL!M28+MAD!M28+MEL!M28+MUR!M28+NAV!M28+PV!M28+RIO!M28+VAL!M28</f>
        <v>602</v>
      </c>
      <c r="N28" s="31">
        <f t="shared" si="0"/>
        <v>310486</v>
      </c>
    </row>
    <row r="29" spans="1:14" x14ac:dyDescent="0.25">
      <c r="A29" s="75" t="s">
        <v>23</v>
      </c>
      <c r="B29" s="75"/>
      <c r="C29" s="76"/>
      <c r="D29" s="32" t="s">
        <v>15</v>
      </c>
      <c r="E29" s="45">
        <f>AND!E29+ARA!E29+AST!E29+BAL!E29+CANA!E29+CANT!E29+CLM!E29+CYL!E29+CAT!E29+'CEU '!E29+EXT!E29+GAL!E29+MAD!E29+MEL!E29+MUR!E29+NAV!E29+PV!E29+RIO!E29+VAL!E29</f>
        <v>340</v>
      </c>
      <c r="F29" s="45">
        <f>AND!F29+ARA!F29+AST!F29+BAL!F29+CANA!F29+CANT!F29+CLM!F29+CYL!F29+CAT!F29+'CEU '!F29+EXT!F29+GAL!F29+MAD!F29+MEL!F29+MUR!F29+NAV!F29+PV!F29+RIO!F29+VAL!F29</f>
        <v>237</v>
      </c>
      <c r="G29" s="45">
        <f>AND!G29+ARA!G29+AST!G29+BAL!G29+CANA!G29+CANT!G29+CLM!G29+CYL!G29+CAT!G29+'CEU '!G29+EXT!G29+GAL!G29+MAD!G29+MEL!G29+MUR!G29+NAV!G29+PV!G29+RIO!G29+VAL!G29</f>
        <v>3420</v>
      </c>
      <c r="H29" s="45">
        <f>AND!H29+ARA!H29+AST!H29+BAL!H29+CANA!H29+CANT!H29+CLM!H29+CYL!H29+CAT!H29+'CEU '!H29+EXT!H29+GAL!H29+MAD!H29+MEL!H29+MUR!H29+NAV!H29+PV!H29+RIO!H29+VAL!H29</f>
        <v>10</v>
      </c>
      <c r="I29" s="45">
        <f>AND!I29+ARA!I29+AST!I29+BAL!I29+CANA!I29+CANT!I29+CLM!I29+CYL!I29+CAT!I29+'CEU '!I29+EXT!I29+GAL!I29+MAD!I29+MEL!I29+MUR!I29+NAV!I29+PV!I29+RIO!I29+VAL!I29</f>
        <v>0</v>
      </c>
      <c r="J29" s="45">
        <f>AND!J29+ARA!J29+AST!J29+BAL!J29+CANA!J29+CANT!J29+CLM!J29+CYL!J29+CAT!J29+'CEU '!J29+EXT!J29+GAL!J29+MAD!J29+MEL!J29+MUR!J29+NAV!J29+PV!J29+RIO!J29+VAL!J29</f>
        <v>4997</v>
      </c>
      <c r="K29" s="45">
        <f>AND!K29+ARA!K29+AST!K29+BAL!K29+CANA!K29+CANT!K29+CLM!K29+CYL!K29+CAT!K29+'CEU '!K29+EXT!K29+GAL!K29+MAD!K29+MEL!K29+MUR!K29+NAV!K29+PV!K29+RIO!K29+VAL!K29</f>
        <v>0</v>
      </c>
      <c r="L29" s="45">
        <f>AND!L29+ARA!L29+AST!L29+BAL!L29+CANA!L29+CANT!L29+CLM!L29+CYL!L29+CAT!L29+'CEU '!L29+EXT!L29+GAL!L29+MAD!L29+MEL!L29+MUR!L29+NAV!L29+PV!L29+RIO!L29+VAL!L29</f>
        <v>10</v>
      </c>
      <c r="M29" s="45">
        <f>AND!M29+ARA!M29+AST!M29+BAL!M29+CANA!M29+CANT!M29+CLM!M29+CYL!M29+CAT!M29+'CEU '!M29+EXT!M29+GAL!M29+MAD!M29+MEL!M29+MUR!M29+NAV!M29+PV!M29+RIO!M29+VAL!M29</f>
        <v>8</v>
      </c>
      <c r="N29" s="28">
        <f t="shared" si="0"/>
        <v>9022</v>
      </c>
    </row>
    <row r="30" spans="1:14" x14ac:dyDescent="0.25">
      <c r="A30" s="73" t="s">
        <v>32</v>
      </c>
      <c r="B30" s="73"/>
      <c r="C30" s="74"/>
      <c r="D30" s="29" t="s">
        <v>14</v>
      </c>
      <c r="E30" s="46">
        <f>AND!E30+ARA!E30+AST!E30+BAL!E30+CANA!E30+CANT!E30+CLM!E30+CYL!E30+CAT!E30+'CEU '!E30+EXT!E30+GAL!E30+MAD!E30+MEL!E30+MUR!E30+NAV!E30+PV!E30+RIO!E30+VAL!E30</f>
        <v>1598</v>
      </c>
      <c r="F30" s="46">
        <f>AND!F30+ARA!F30+AST!F30+BAL!F30+CANA!F30+CANT!F30+CLM!F30+CYL!F30+CAT!F30+'CEU '!F30+EXT!F30+GAL!F30+MAD!F30+MEL!F30+MUR!F30+NAV!F30+PV!F30+RIO!F30+VAL!F30</f>
        <v>110047</v>
      </c>
      <c r="G30" s="46">
        <f>AND!G30+ARA!G30+AST!G30+BAL!G30+CANA!G30+CANT!G30+CLM!G30+CYL!G30+CAT!G30+'CEU '!G30+EXT!G30+GAL!G30+MAD!G30+MEL!G30+MUR!G30+NAV!G30+PV!G30+RIO!G30+VAL!G30</f>
        <v>39153</v>
      </c>
      <c r="H30" s="46">
        <f>AND!H30+ARA!H30+AST!H30+BAL!H30+CANA!H30+CANT!H30+CLM!H30+CYL!H30+CAT!H30+'CEU '!H30+EXT!H30+GAL!H30+MAD!H30+MEL!H30+MUR!H30+NAV!H30+PV!H30+RIO!H30+VAL!H30</f>
        <v>46111</v>
      </c>
      <c r="I30" s="46">
        <f>AND!I30+ARA!I30+AST!I30+BAL!I30+CANA!I30+CANT!I30+CLM!I30+CYL!I30+CAT!I30+'CEU '!I30+EXT!I30+GAL!I30+MAD!I30+MEL!I30+MUR!I30+NAV!I30+PV!I30+RIO!I30+VAL!I30</f>
        <v>39522</v>
      </c>
      <c r="J30" s="46">
        <f>AND!J30+ARA!J30+AST!J30+BAL!J30+CANA!J30+CANT!J30+CLM!J30+CYL!J30+CAT!J30+'CEU '!J30+EXT!J30+GAL!J30+MAD!J30+MEL!J30+MUR!J30+NAV!J30+PV!J30+RIO!J30+VAL!J30</f>
        <v>13309</v>
      </c>
      <c r="K30" s="46">
        <f>AND!K30+ARA!K30+AST!K30+BAL!K30+CANA!K30+CANT!K30+CLM!K30+CYL!K30+CAT!K30+'CEU '!K30+EXT!K30+GAL!K30+MAD!K30+MEL!K30+MUR!K30+NAV!K30+PV!K30+RIO!K30+VAL!K30</f>
        <v>4510</v>
      </c>
      <c r="L30" s="46">
        <f>AND!L30+ARA!L30+AST!L30+BAL!L30+CANA!L30+CANT!L30+CLM!L30+CYL!L30+CAT!L30+'CEU '!L30+EXT!L30+GAL!L30+MAD!L30+MEL!L30+MUR!L30+NAV!L30+PV!L30+RIO!L30+VAL!L30</f>
        <v>2998</v>
      </c>
      <c r="M30" s="46">
        <f>AND!M30+ARA!M30+AST!M30+BAL!M30+CANA!M30+CANT!M30+CLM!M30+CYL!M30+CAT!M30+'CEU '!M30+EXT!M30+GAL!M30+MAD!M30+MEL!M30+MUR!M30+NAV!M30+PV!M30+RIO!M30+VAL!M30</f>
        <v>2069</v>
      </c>
      <c r="N30" s="31">
        <f t="shared" si="0"/>
        <v>259317</v>
      </c>
    </row>
    <row r="31" spans="1:14" x14ac:dyDescent="0.25">
      <c r="A31" s="79" t="s">
        <v>34</v>
      </c>
      <c r="B31" s="79"/>
      <c r="C31" s="80"/>
      <c r="D31" s="33" t="s">
        <v>15</v>
      </c>
      <c r="E31" s="28">
        <f>AND!E31+ARA!E31+AST!E31+BAL!E31+CANA!E31+CANT!E31+CLM!E31+CYL!E31+CAT!E31+'CEU '!E31+EXT!E31+GAL!E31+MAD!E31+MEL!E31+MUR!E31+NAV!E31+PV!E31+RIO!E31+VAL!E32</f>
        <v>91558</v>
      </c>
      <c r="F31" s="28">
        <f>AND!F31+ARA!F31+AST!F31+BAL!F31+CANA!F31+CANT!F31+CLM!F31+CYL!F31+CAT!F31+'CEU '!F31+EXT!F31+GAL!F31+MAD!F31+MEL!F31+MUR!F31+NAV!F31+PV!F31+RIO!F31+VAL!F32</f>
        <v>14284980</v>
      </c>
      <c r="G31" s="28">
        <f>AND!G31+ARA!G31+AST!G31+BAL!G31+CANA!G31+CANT!G31+CLM!G31+CYL!G31+CAT!G31+'CEU '!G31+EXT!G31+GAL!G31+MAD!G31+MEL!G31+MUR!G31+NAV!G31+PV!G31+RIO!G31+VAL!G32</f>
        <v>291409</v>
      </c>
      <c r="H31" s="28">
        <f>AND!H31+ARA!H31+AST!H31+BAL!H31+CANA!H31+CANT!H31+CLM!H31+CYL!H31+CAT!H31+'CEU '!H31+EXT!H31+GAL!H31+MAD!H31+MEL!H31+MUR!H31+NAV!H31+PV!H31+RIO!H31+VAL!H32</f>
        <v>4698356</v>
      </c>
      <c r="I31" s="28">
        <f>AND!I31+ARA!I31+AST!I31+BAL!I31+CANA!I31+CANT!I31+CLM!I31+CYL!I31+CAT!I31+'CEU '!I31+EXT!I31+GAL!I31+MAD!I31+MEL!I31+MUR!I31+NAV!I31+PV!I31+RIO!I31+VAL!I32</f>
        <v>1200751</v>
      </c>
      <c r="J31" s="28">
        <f>AND!J31+ARA!J31+AST!J31+BAL!J31+CANA!J31+CANT!J31+CLM!J31+CYL!J31+CAT!J31+'CEU '!J31+EXT!J31+GAL!J31+MAD!J31+MEL!J31+MUR!J31+NAV!J31+PV!J31+RIO!J31+VAL!J32</f>
        <v>163096</v>
      </c>
      <c r="K31" s="28">
        <f>AND!K31+ARA!K31+AST!K31+BAL!K31+CANA!K31+CANT!K31+CLM!K31+CYL!K31+CAT!K31+'CEU '!K31+EXT!K31+GAL!K31+MAD!K31+MEL!K31+MUR!K31+NAV!K31+PV!K31+RIO!K31+VAL!K32</f>
        <v>579075</v>
      </c>
      <c r="L31" s="28">
        <f>AND!L31+ARA!L31+AST!L31+BAL!L31+CANA!L31+CANT!L31+CLM!L31+CYL!L31+CAT!L31+'CEU '!L31+EXT!L31+GAL!L31+MAD!L31+MEL!L31+MUR!L31+NAV!L31+PV!L31+RIO!L31+VAL!L32</f>
        <v>518190</v>
      </c>
      <c r="M31" s="28">
        <f>AND!M31+ARA!M31+AST!M31+BAL!M31+CANA!M31+CANT!M31+CLM!M31+CYL!M31+CAT!M31+'CEU '!M31+EXT!M31+GAL!M31+MAD!M31+MEL!M31+MUR!M31+NAV!M31+PV!M31+RIO!M31+VAL!M32</f>
        <v>257227</v>
      </c>
      <c r="N31" s="28">
        <f t="shared" ref="N31:N32" si="1">N11+N13+N15+N17+N19+N21+N23+N25+N27+N29</f>
        <v>23131173</v>
      </c>
    </row>
    <row r="32" spans="1:14" x14ac:dyDescent="0.25">
      <c r="A32" s="79"/>
      <c r="B32" s="79"/>
      <c r="C32" s="80"/>
      <c r="D32" s="34" t="s">
        <v>14</v>
      </c>
      <c r="E32" s="31">
        <f>AND!E32+ARA!E32+AST!E32+BAL!E32+CANA!E32+CANT!E32+CLM!E32+CYL!E32+CAT!E32+'CEU '!E32+EXT!E32+GAL!E32+MAD!E32+MEL!E32+MUR!E32+NAV!E32+PV!E32+RIO!E32+VAL!E32</f>
        <v>54440</v>
      </c>
      <c r="F32" s="31">
        <f>AND!F32+ARA!F32+AST!F32+BAL!F32+CANA!F32+CANT!F32+CLM!F32+CYL!F32+CAT!F32+'CEU '!F32+EXT!F32+GAL!F32+MAD!F32+MEL!F32+MUR!F32+NAV!F32+PV!F32+RIO!F32+VAL!F32</f>
        <v>5934866</v>
      </c>
      <c r="G32" s="31">
        <f>AND!G32+ARA!G32+AST!G32+BAL!G32+CANA!G32+CANT!G32+CLM!G32+CYL!G32+CAT!G32+'CEU '!G32+EXT!G32+GAL!G32+MAD!G32+MEL!G32+MUR!G32+NAV!G32+PV!G32+RIO!G32+VAL!G32</f>
        <v>409053</v>
      </c>
      <c r="H32" s="31">
        <f>AND!H32+ARA!H32+AST!H32+BAL!H32+CANA!H32+CANT!H32+CLM!H32+CYL!H32+CAT!H32+'CEU '!H32+EXT!H32+GAL!H32+MAD!H32+MEL!H32+MUR!H32+NAV!H32+PV!H32+RIO!H32+VAL!H32</f>
        <v>1772641</v>
      </c>
      <c r="I32" s="31">
        <f>AND!I32+ARA!I32+AST!I32+BAL!I32+CANA!I32+CANT!I32+CLM!I32+CYL!I32+CAT!I32+'CEU '!I32+EXT!I32+GAL!I32+MAD!I32+MEL!I32+MUR!I32+NAV!I32+PV!I32+RIO!I32+VAL!I32</f>
        <v>478369</v>
      </c>
      <c r="J32" s="31">
        <f>AND!J32+ARA!J32+AST!J32+BAL!J32+CANA!J32+CANT!J32+CLM!J32+CYL!J32+CAT!J32+'CEU '!J32+EXT!J32+GAL!J32+MAD!J32+MEL!J32+MUR!J32+NAV!J32+PV!J32+RIO!J32+VAL!J32</f>
        <v>65349</v>
      </c>
      <c r="K32" s="31">
        <f>AND!K32+ARA!K32+AST!K32+BAL!K32+CANA!K32+CANT!K32+CLM!K32+CYL!K32+CAT!K32+'CEU '!K32+EXT!K32+GAL!K32+MAD!K32+MEL!K32+MUR!K32+NAV!K32+PV!K32+RIO!K32+VAL!K32</f>
        <v>288391</v>
      </c>
      <c r="L32" s="31">
        <f>AND!L32+ARA!L32+AST!L32+BAL!L32+CANA!L32+CANT!L32+CLM!L32+CYL!L32+CAT!L32+'CEU '!L32+EXT!L32+GAL!L32+MAD!L32+MEL!L32+MUR!L32+NAV!L32+PV!L32+RIO!L32+VAL!L32</f>
        <v>97216</v>
      </c>
      <c r="M32" s="31">
        <f>AND!M32+ARA!M32+AST!M32+BAL!M32+CANA!M32+CANT!M32+CLM!M32+CYL!M32+CAT!M32+'CEU '!M32+EXT!M32+GAL!M32+MAD!M32+MEL!M32+MUR!M32+NAV!M32+PV!M32+RIO!M32+VAL!M32</f>
        <v>62609</v>
      </c>
      <c r="N32" s="31">
        <f t="shared" si="1"/>
        <v>9162934</v>
      </c>
    </row>
    <row r="33" spans="1:14" x14ac:dyDescent="0.25">
      <c r="A33" s="83" t="s">
        <v>40</v>
      </c>
      <c r="B33" s="81" t="s">
        <v>38</v>
      </c>
      <c r="C33" s="86" t="s">
        <v>35</v>
      </c>
      <c r="D33" s="87"/>
      <c r="E33" s="47">
        <f>AND!E33+ARA!E33+AST!E33+BAL!E33+CANA!E33+CANT!E33+CLM!E33+CYL!E33+CAT!E33+'CEU '!E33+EXT!E33+GAL!E33+MAD!E33+MEL!E33+MUR!E33+NAV!E33+PV!E33+RIO!E33+VAL!E33</f>
        <v>130803</v>
      </c>
      <c r="F33" s="47">
        <f>AND!F33+ARA!F33+AST!F33+BAL!F33+CANA!F33+CANT!F33+CLM!F33+CYL!F33+CAT!F33+'CEU '!F33+EXT!F33+GAL!F33+MAD!F33+MEL!F33+MUR!F33+NAV!F33+PV!F33+RIO!F33+VAL!F33</f>
        <v>13724493</v>
      </c>
      <c r="G33" s="47">
        <f>AND!G33+ARA!G33+AST!G33+BAL!G33+CANA!G33+CANT!G33+CLM!G33+CYL!G33+CAT!G33+'CEU '!G33+EXT!G33+GAL!G33+MAD!G33+MEL!G33+MUR!G33+NAV!G33+PV!G33+RIO!G33+VAL!G33</f>
        <v>1059881</v>
      </c>
      <c r="H33" s="47">
        <f>AND!H33+ARA!H33+AST!H33+BAL!H33+CANA!H33+CANT!H33+CLM!H33+CYL!H33+CAT!H33+'CEU '!H33+EXT!H33+GAL!H33+MAD!H33+MEL!H33+MUR!H33+NAV!H33+PV!H33+RIO!H33+VAL!H33</f>
        <v>2206933</v>
      </c>
      <c r="I33" s="47">
        <f>AND!I33+ARA!I33+AST!I33+BAL!I33+CANA!I33+CANT!I33+CLM!I33+CYL!I33+CAT!I33+'CEU '!I33+EXT!I33+GAL!I33+MAD!I33+MEL!I33+MUR!I33+NAV!I33+PV!I33+RIO!I33+VAL!I33</f>
        <v>444308</v>
      </c>
      <c r="J33" s="47">
        <f>AND!J33+ARA!J33+AST!J33+BAL!J33+CANA!J33+CANT!J33+CLM!J33+CYL!J33+CAT!J33+'CEU '!J33+EXT!J33+GAL!J33+MAD!J33+MEL!J33+MUR!J33+NAV!J33+PV!J33+RIO!J33+VAL!J33</f>
        <v>65619</v>
      </c>
      <c r="K33" s="47">
        <f>AND!K33+ARA!K33+AST!K33+BAL!K33+CANA!K33+CANT!K33+CLM!K33+CYL!K33+CAT!K33+'CEU '!K33+EXT!K33+GAL!K33+MAD!K33+MEL!K33+MUR!K33+NAV!K33+PV!K33+RIO!K33+VAL!K33</f>
        <v>349489</v>
      </c>
      <c r="L33" s="47">
        <f>AND!L33+ARA!L33+AST!L33+BAL!L33+CANA!L33+CANT!L33+CLM!L33+CYL!L33+CAT!L33+'CEU '!L33+EXT!L33+GAL!L33+MAD!L33+MEL!L33+MUR!L33+NAV!L33+PV!L33+RIO!L33+VAL!L33</f>
        <v>342099</v>
      </c>
      <c r="M33" s="47">
        <f>AND!M33+ARA!M33+AST!M33+BAL!M33+CANA!M33+CANT!M33+CLM!M33+CYL!M33+CAT!M33+'CEU '!M33+EXT!M33+GAL!M33+MAD!M33+MEL!M33+MUR!M33+NAV!M33+PV!M33+RIO!M33+VAL!M33</f>
        <v>231811</v>
      </c>
      <c r="N33" s="35">
        <f>SUM(E33:M33)</f>
        <v>18555436</v>
      </c>
    </row>
    <row r="34" spans="1:14" x14ac:dyDescent="0.25">
      <c r="A34" s="84"/>
      <c r="B34" s="82"/>
      <c r="C34" s="88" t="s">
        <v>36</v>
      </c>
      <c r="D34" s="89"/>
      <c r="E34" s="48">
        <f>AND!E34+ARA!E34+AST!E34+BAL!E34+CANA!E34+CANT!E34+CLM!E34+CYL!E34+CAT!E34+'CEU '!E34+EXT!E34+GAL!E34+MAD!E34+MEL!E34+MUR!E34+NAV!E34+PV!E34+RIO!E34+VAL!E34</f>
        <v>26903</v>
      </c>
      <c r="F34" s="48">
        <f>AND!F34+ARA!F34+AST!F34+BAL!F34+CANA!F34+CANT!F34+CLM!F34+CYL!F34+CAT!F34+'CEU '!F34+EXT!F34+GAL!F34+MAD!F34+MEL!F34+MUR!F34+NAV!F34+PV!F34+RIO!F34+VAL!F34</f>
        <v>2998740</v>
      </c>
      <c r="G34" s="48">
        <f>AND!G34+ARA!G34+AST!G34+BAL!G34+CANA!G34+CANT!G34+CLM!G34+CYL!G34+CAT!G34+'CEU '!G34+EXT!G34+GAL!G34+MAD!G34+MEL!G34+MUR!G34+NAV!G34+PV!G34+RIO!G34+VAL!G34</f>
        <v>206485</v>
      </c>
      <c r="H34" s="48">
        <f>AND!H34+ARA!H34+AST!H34+BAL!H34+CANA!H34+CANT!H34+CLM!H34+CYL!H34+CAT!H34+'CEU '!H34+EXT!H34+GAL!H34+MAD!H34+MEL!H34+MUR!H34+NAV!H34+PV!H34+RIO!H34+VAL!H34</f>
        <v>761330</v>
      </c>
      <c r="I34" s="48">
        <f>AND!I34+ARA!I34+AST!I34+BAL!I34+CANA!I34+CANT!I34+CLM!I34+CYL!I34+CAT!I34+'CEU '!I34+EXT!I34+GAL!I34+MAD!I34+MEL!I34+MUR!I34+NAV!I34+PV!I34+RIO!I34+VAL!I34</f>
        <v>178605</v>
      </c>
      <c r="J34" s="48">
        <f>AND!J34+ARA!J34+AST!J34+BAL!J34+CANA!J34+CANT!J34+CLM!J34+CYL!J34+CAT!J34+'CEU '!J34+EXT!J34+GAL!J34+MAD!J34+MEL!J34+MUR!J34+NAV!J34+PV!J34+RIO!J34+VAL!J34</f>
        <v>24004</v>
      </c>
      <c r="K34" s="48">
        <f>AND!K34+ARA!K34+AST!K34+BAL!K34+CANA!K34+CANT!K34+CLM!K34+CYL!K34+CAT!K34+'CEU '!K34+EXT!K34+GAL!K34+MAD!K34+MEL!K34+MUR!K34+NAV!K34+PV!K34+RIO!K34+VAL!K34</f>
        <v>105228</v>
      </c>
      <c r="L34" s="48">
        <f>AND!L34+ARA!L34+AST!L34+BAL!L34+CANA!L34+CANT!L34+CLM!L34+CYL!L34+CAT!L34+'CEU '!L34+EXT!L34+GAL!L34+MAD!L34+MEL!L34+MUR!L34+NAV!L34+PV!L34+RIO!L34+VAL!L34</f>
        <v>52709</v>
      </c>
      <c r="M34" s="48">
        <f>AND!M34+ARA!M34+AST!M34+BAL!M34+CANA!M34+CANT!M34+CLM!M34+CYL!M34+CAT!M34+'CEU '!M34+EXT!M34+GAL!M34+MAD!M34+MEL!M34+MUR!M34+NAV!M34+PV!M34+RIO!M34+VAL!M34</f>
        <v>33528</v>
      </c>
      <c r="N34" s="36">
        <f>SUM(E34:M34)</f>
        <v>4387532</v>
      </c>
    </row>
    <row r="35" spans="1:14" x14ac:dyDescent="0.25">
      <c r="A35" s="84"/>
      <c r="B35" s="82"/>
      <c r="C35" s="77" t="s">
        <v>37</v>
      </c>
      <c r="D35" s="78"/>
      <c r="E35" s="37">
        <f>E34/(E33+E34)</f>
        <v>0.17058957807565978</v>
      </c>
      <c r="F35" s="37">
        <f t="shared" ref="F35:N35" si="2">F34/(F33+F34)</f>
        <v>0.17931580574162903</v>
      </c>
      <c r="G35" s="37">
        <f t="shared" si="2"/>
        <v>0.16305317735946795</v>
      </c>
      <c r="H35" s="37">
        <f t="shared" si="2"/>
        <v>0.2564900751719103</v>
      </c>
      <c r="I35" s="37">
        <f t="shared" si="2"/>
        <v>0.28672543356776947</v>
      </c>
      <c r="J35" s="37">
        <f t="shared" si="2"/>
        <v>0.26783303393102215</v>
      </c>
      <c r="K35" s="37">
        <f t="shared" si="2"/>
        <v>0.23141426425666953</v>
      </c>
      <c r="L35" s="37">
        <f t="shared" si="2"/>
        <v>0.13350540009320985</v>
      </c>
      <c r="M35" s="37">
        <f t="shared" si="2"/>
        <v>0.12635911042100859</v>
      </c>
      <c r="N35" s="37">
        <f t="shared" si="2"/>
        <v>0.19123646077525802</v>
      </c>
    </row>
    <row r="36" spans="1:14" x14ac:dyDescent="0.25">
      <c r="A36" s="84"/>
      <c r="B36" s="81" t="s">
        <v>39</v>
      </c>
      <c r="C36" s="86" t="s">
        <v>35</v>
      </c>
      <c r="D36" s="87"/>
      <c r="E36" s="49">
        <f>AND!E36+ARA!E36+AST!E36+BAL!E36+CANA!E36+CANT!E36+CLM!E36+CYL!E36+CAT!E36+'CEU '!E36+EXT!E36+GAL!E36+MAD!E36+MEL!E36+MUR!E36+NAV!E36+PV!E36+RIO!E36+VAL!E36</f>
        <v>25519</v>
      </c>
      <c r="F36" s="49">
        <f>AND!F36+ARA!F36+AST!F36+BAL!F36+CANA!F36+CANT!F36+CLM!F36+CYL!F36+CAT!F36+'CEU '!F36+EXT!F36+GAL!F36+MAD!F36+MEL!F36+MUR!F36+NAV!F36+PV!F36+RIO!F36+VAL!F36</f>
        <v>2852271</v>
      </c>
      <c r="G36" s="49">
        <f>AND!G36+ARA!G36+AST!G36+BAL!G36+CANA!G36+CANT!G36+CLM!G36+CYL!G36+CAT!G36+'CEU '!G36+EXT!G36+GAL!G36+MAD!G36+MEL!G36+MUR!G36+NAV!G36+PV!G36+RIO!G36+VAL!G36</f>
        <v>189884</v>
      </c>
      <c r="H36" s="49">
        <f>AND!H36+ARA!H36+AST!H36+BAL!H36+CANA!H36+CANT!H36+CLM!H36+CYL!H36+CAT!H36+'CEU '!H36+EXT!H36+GAL!H36+MAD!H36+MEL!H36+MUR!H36+NAV!H36+PV!H36+RIO!H36+VAL!H36</f>
        <v>718811</v>
      </c>
      <c r="I36" s="49">
        <f>AND!I36+ARA!I36+AST!I36+BAL!I36+CANA!I36+CANT!I36+CLM!I36+CYL!I36+CAT!I36+'CEU '!I36+EXT!I36+GAL!I36+MAD!I36+MEL!I36+MUR!I36+NAV!I36+PV!I36+RIO!I36+VAL!I36</f>
        <v>171958</v>
      </c>
      <c r="J36" s="49">
        <f>AND!J36+ARA!J36+AST!J36+BAL!J36+CANA!J36+CANT!J36+CLM!J36+CYL!J36+CAT!J36+'CEU '!J36+EXT!J36+GAL!J36+MAD!J36+MEL!J36+MUR!J36+NAV!J36+PV!J36+RIO!J36+VAL!J36</f>
        <v>23438</v>
      </c>
      <c r="K36" s="49">
        <f>AND!K36+ARA!K36+AST!K36+BAL!K36+CANA!K36+CANT!K36+CLM!K36+CYL!K36+CAT!K36+'CEU '!K36+EXT!K36+GAL!K36+MAD!K36+MEL!K36+MUR!K36+NAV!K36+PV!K36+RIO!K36+VAL!K36</f>
        <v>98335</v>
      </c>
      <c r="L36" s="49">
        <f>AND!L36+ARA!L36+AST!L36+BAL!L36+CANA!L36+CANT!L36+CLM!L36+CYL!L36+CAT!L36+'CEU '!L36+EXT!L36+GAL!L36+MAD!L36+MEL!L36+MUR!L36+NAV!L36+PV!L36+RIO!L36+VAL!L36</f>
        <v>48716</v>
      </c>
      <c r="M36" s="49">
        <f>AND!M36+ARA!M36+AST!M36+BAL!M36+CANA!M36+CANT!M36+CLM!M36+CYL!M36+CAT!M36+'CEU '!M36+EXT!M36+GAL!M36+MAD!M36+MEL!M36+MUR!M36+NAV!M36+PV!M36+RIO!M36+VAL!M36</f>
        <v>30658</v>
      </c>
      <c r="N36" s="38">
        <f>SUM(E36:M36)</f>
        <v>4159590</v>
      </c>
    </row>
    <row r="37" spans="1:14" x14ac:dyDescent="0.25">
      <c r="A37" s="84"/>
      <c r="B37" s="82"/>
      <c r="C37" s="88" t="s">
        <v>36</v>
      </c>
      <c r="D37" s="89"/>
      <c r="E37" s="48">
        <f>AND!E37+ARA!E37+AST!E37+BAL!E37+CANA!E37+CANT!E37+CLM!E37+CYL!E37+CAT!E37+'CEU '!E37+EXT!E37+GAL!E37+MAD!E37+MEL!E37+MUR!E37+NAV!E37+PV!E37+RIO!E37+VAL!E37</f>
        <v>2069</v>
      </c>
      <c r="F37" s="48">
        <f>AND!F37+ARA!F37+AST!F37+BAL!F37+CANA!F37+CANT!F37+CLM!F37+CYL!F37+CAT!F37+'CEU '!F37+EXT!F37+GAL!F37+MAD!F37+MEL!F37+MUR!F37+NAV!F37+PV!F37+RIO!F37+VAL!F37</f>
        <v>274900</v>
      </c>
      <c r="G37" s="48">
        <f>AND!G37+ARA!G37+AST!G37+BAL!G37+CANA!G37+CANT!G37+CLM!G37+CYL!G37+CAT!G37+'CEU '!G37+EXT!G37+GAL!G37+MAD!G37+MEL!G37+MUR!G37+NAV!G37+PV!G37+RIO!G37+VAL!G37</f>
        <v>13374</v>
      </c>
      <c r="H37" s="48">
        <f>AND!H37+ARA!H37+AST!H37+BAL!H37+CANA!H37+CANT!H37+CLM!H37+CYL!H37+CAT!H37+'CEU '!H37+EXT!H37+GAL!H37+MAD!H37+MEL!H37+MUR!H37+NAV!H37+PV!H37+RIO!H37+VAL!H37</f>
        <v>74728</v>
      </c>
      <c r="I37" s="48">
        <f>AND!I37+ARA!I37+AST!I37+BAL!I37+CANA!I37+CANT!I37+CLM!I37+CYL!I37+CAT!I37+'CEU '!I37+EXT!I37+GAL!I37+MAD!I37+MEL!I37+MUR!I37+NAV!I37+PV!I37+RIO!I37+VAL!I37</f>
        <v>23705</v>
      </c>
      <c r="J37" s="48">
        <f>AND!J37+ARA!J37+AST!J37+BAL!J37+CANA!J37+CANT!J37+CLM!J37+CYL!J37+CAT!J37+'CEU '!J37+EXT!J37+GAL!J37+MAD!J37+MEL!J37+MUR!J37+NAV!J37+PV!J37+RIO!J37+VAL!J37</f>
        <v>2807</v>
      </c>
      <c r="K37" s="48">
        <f>AND!K37+ARA!K37+AST!K37+BAL!K37+CANA!K37+CANT!K37+CLM!K37+CYL!K37+CAT!K37+'CEU '!K37+EXT!K37+GAL!K37+MAD!K37+MEL!K37+MUR!K37+NAV!K37+PV!K37+RIO!K37+VAL!K37</f>
        <v>21704</v>
      </c>
      <c r="L37" s="48">
        <f>AND!L37+ARA!L37+AST!L37+BAL!L37+CANA!L37+CANT!L37+CLM!L37+CYL!L37+CAT!L37+'CEU '!L37+EXT!L37+GAL!L37+MAD!L37+MEL!L37+MUR!L37+NAV!L37+PV!L37+RIO!L37+VAL!L37</f>
        <v>710</v>
      </c>
      <c r="M37" s="48">
        <f>AND!M37+ARA!M37+AST!M37+BAL!M37+CANA!M37+CANT!M37+CLM!M37+CYL!M37+CAT!M37+'CEU '!M37+EXT!M37+GAL!M37+MAD!M37+MEL!M37+MUR!M37+NAV!M37+PV!M37+RIO!M37+VAL!M37</f>
        <v>1006</v>
      </c>
      <c r="N37" s="36">
        <f>SUM(E37:M37)</f>
        <v>415003</v>
      </c>
    </row>
    <row r="38" spans="1:14" ht="15" customHeight="1" x14ac:dyDescent="0.25">
      <c r="A38" s="85"/>
      <c r="B38" s="82"/>
      <c r="C38" s="77" t="s">
        <v>37</v>
      </c>
      <c r="D38" s="78"/>
      <c r="E38" s="37">
        <f>E37/(E37+E36)</f>
        <v>7.4996375235609689E-2</v>
      </c>
      <c r="F38" s="37">
        <f t="shared" ref="F38:N38" si="3">F37/(F37+F36)</f>
        <v>8.7906929298078043E-2</v>
      </c>
      <c r="G38" s="37">
        <f t="shared" si="3"/>
        <v>6.5798148166369835E-2</v>
      </c>
      <c r="H38" s="37">
        <f t="shared" si="3"/>
        <v>9.4170544862949401E-2</v>
      </c>
      <c r="I38" s="37">
        <f t="shared" si="3"/>
        <v>0.12115218513464478</v>
      </c>
      <c r="J38" s="37">
        <f t="shared" si="3"/>
        <v>0.10695370546770813</v>
      </c>
      <c r="K38" s="37">
        <f t="shared" si="3"/>
        <v>0.18080790409783487</v>
      </c>
      <c r="L38" s="37">
        <f t="shared" si="3"/>
        <v>1.4364909157123781E-2</v>
      </c>
      <c r="M38" s="37">
        <f t="shared" si="3"/>
        <v>3.17710965133906E-2</v>
      </c>
      <c r="N38" s="37">
        <f t="shared" si="3"/>
        <v>9.071910878191787E-2</v>
      </c>
    </row>
  </sheetData>
  <customSheetViews>
    <customSheetView guid="{63A9D80A-8E4A-4F33-B584-5ACED899AD49}" showGridLines="0" showRuler="0">
      <selection activeCell="N36" sqref="N36"/>
      <pageMargins left="0.7" right="1.0416666666666666E-2" top="1.1770833333333333" bottom="0.75" header="4.1666666666666664E-2" footer="0.3"/>
      <printOptions gridLines="1"/>
      <pageSetup paperSize="9" orientation="portrait" r:id="rId1"/>
      <headerFooter differentFirst="1">
        <oddHeader>&amp;R&amp;G</oddHeader>
      </headerFooter>
    </customSheetView>
  </customSheetViews>
  <mergeCells count="34">
    <mergeCell ref="A18:C18"/>
    <mergeCell ref="I1:N6"/>
    <mergeCell ref="A8:D10"/>
    <mergeCell ref="E8:N8"/>
    <mergeCell ref="E10:N10"/>
    <mergeCell ref="A11:C11"/>
    <mergeCell ref="A12:C12"/>
    <mergeCell ref="A13:C13"/>
    <mergeCell ref="A14:C14"/>
    <mergeCell ref="A15:C15"/>
    <mergeCell ref="A16:C16"/>
    <mergeCell ref="A17:C17"/>
    <mergeCell ref="A30:C30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1:C32"/>
    <mergeCell ref="A33:A38"/>
    <mergeCell ref="B33:B35"/>
    <mergeCell ref="C33:D33"/>
    <mergeCell ref="C34:D34"/>
    <mergeCell ref="C35:D35"/>
    <mergeCell ref="B36:B38"/>
    <mergeCell ref="C36:D36"/>
    <mergeCell ref="C37:D37"/>
    <mergeCell ref="C38:D38"/>
  </mergeCells>
  <printOptions gridLines="1"/>
  <pageMargins left="0.70866141732283472" right="0" top="1.1811023622047245" bottom="0.74803149606299213" header="3.937007874015748E-2" footer="0.31496062992125984"/>
  <pageSetup paperSize="9" scale="80" orientation="landscape" r:id="rId2"/>
  <headerFooter differentFirst="1">
    <oddHeader>&amp;R&amp;G</oddHeader>
  </headerFooter>
  <drawing r:id="rId3"/>
  <legacyDrawingHF r:id="rId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autoPageBreaks="0" fitToPage="1"/>
  </sheetPr>
  <dimension ref="A1:O105"/>
  <sheetViews>
    <sheetView showGridLines="0" showRuler="0" topLeftCell="A10" zoomScale="85" zoomScaleNormal="85" workbookViewId="0">
      <selection activeCell="P37" sqref="P37"/>
    </sheetView>
  </sheetViews>
  <sheetFormatPr baseColWidth="10" defaultRowHeight="15" x14ac:dyDescent="0.25"/>
  <cols>
    <col min="3" max="3" width="12.42578125" customWidth="1"/>
    <col min="5" max="5" width="12.7109375" bestFit="1" customWidth="1"/>
    <col min="14" max="14" width="5.7109375" customWidth="1"/>
  </cols>
  <sheetData>
    <row r="1" spans="1:13" x14ac:dyDescent="0.25">
      <c r="H1" s="90" t="s">
        <v>81</v>
      </c>
      <c r="I1" s="91"/>
      <c r="J1" s="91"/>
      <c r="K1" s="91"/>
      <c r="L1" s="91"/>
      <c r="M1" s="91"/>
    </row>
    <row r="2" spans="1:13" x14ac:dyDescent="0.25">
      <c r="H2" s="91"/>
      <c r="I2" s="91"/>
      <c r="J2" s="91"/>
      <c r="K2" s="91"/>
      <c r="L2" s="91"/>
      <c r="M2" s="91"/>
    </row>
    <row r="3" spans="1:13" x14ac:dyDescent="0.25">
      <c r="H3" s="91"/>
      <c r="I3" s="91"/>
      <c r="J3" s="91"/>
      <c r="K3" s="91"/>
      <c r="L3" s="91"/>
      <c r="M3" s="91"/>
    </row>
    <row r="4" spans="1:13" x14ac:dyDescent="0.25">
      <c r="H4" s="91"/>
      <c r="I4" s="91"/>
      <c r="J4" s="91"/>
      <c r="K4" s="91"/>
      <c r="L4" s="91"/>
      <c r="M4" s="91"/>
    </row>
    <row r="5" spans="1:13" x14ac:dyDescent="0.25">
      <c r="H5" s="91"/>
      <c r="I5" s="91"/>
      <c r="J5" s="91"/>
      <c r="K5" s="91"/>
      <c r="L5" s="91"/>
      <c r="M5" s="91"/>
    </row>
    <row r="6" spans="1:13" x14ac:dyDescent="0.25">
      <c r="H6" s="91"/>
      <c r="I6" s="91"/>
      <c r="J6" s="91"/>
      <c r="K6" s="91"/>
      <c r="L6" s="91"/>
      <c r="M6" s="91"/>
    </row>
    <row r="7" spans="1:13" ht="23.25" x14ac:dyDescent="0.25">
      <c r="H7" s="1"/>
      <c r="I7" s="25"/>
      <c r="J7" s="1"/>
      <c r="K7" s="1"/>
      <c r="L7" s="1"/>
      <c r="M7" s="1"/>
    </row>
    <row r="8" spans="1:13" ht="18.75" x14ac:dyDescent="0.3">
      <c r="A8" s="112" t="s">
        <v>70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4"/>
    </row>
    <row r="9" spans="1:13" ht="15" customHeight="1" x14ac:dyDescent="0.25">
      <c r="A9" s="95" t="s">
        <v>40</v>
      </c>
      <c r="B9" s="96"/>
      <c r="C9" s="96"/>
      <c r="D9" s="92" t="s">
        <v>0</v>
      </c>
      <c r="E9" s="92"/>
      <c r="F9" s="92"/>
      <c r="G9" s="92"/>
      <c r="H9" s="92"/>
      <c r="I9" s="92"/>
      <c r="J9" s="92"/>
      <c r="K9" s="92"/>
      <c r="L9" s="92"/>
      <c r="M9" s="92"/>
    </row>
    <row r="10" spans="1:13" ht="22.5" x14ac:dyDescent="0.25">
      <c r="A10" s="98"/>
      <c r="B10" s="99"/>
      <c r="C10" s="99"/>
      <c r="D10" s="50" t="s">
        <v>72</v>
      </c>
      <c r="E10" s="50" t="s">
        <v>73</v>
      </c>
      <c r="F10" s="50" t="s">
        <v>74</v>
      </c>
      <c r="G10" s="50" t="s">
        <v>75</v>
      </c>
      <c r="H10" s="50" t="s">
        <v>76</v>
      </c>
      <c r="I10" s="50" t="s">
        <v>77</v>
      </c>
      <c r="J10" s="50" t="s">
        <v>78</v>
      </c>
      <c r="K10" s="50" t="s">
        <v>79</v>
      </c>
      <c r="L10" s="50" t="s">
        <v>80</v>
      </c>
      <c r="M10" s="51" t="s">
        <v>8</v>
      </c>
    </row>
    <row r="11" spans="1:13" ht="15" customHeight="1" x14ac:dyDescent="0.25">
      <c r="A11" s="101"/>
      <c r="B11" s="102"/>
      <c r="C11" s="102"/>
      <c r="D11" s="92" t="s">
        <v>66</v>
      </c>
      <c r="E11" s="92"/>
      <c r="F11" s="92"/>
      <c r="G11" s="92"/>
      <c r="H11" s="92"/>
      <c r="I11" s="92"/>
      <c r="J11" s="92"/>
      <c r="K11" s="92"/>
      <c r="L11" s="92"/>
      <c r="M11" s="92"/>
    </row>
    <row r="12" spans="1:13" ht="15" customHeight="1" x14ac:dyDescent="0.25">
      <c r="A12" s="109" t="s">
        <v>61</v>
      </c>
      <c r="B12" s="107" t="s">
        <v>42</v>
      </c>
      <c r="C12" s="107"/>
      <c r="D12" s="2">
        <f>AND!E33</f>
        <v>19500</v>
      </c>
      <c r="E12" s="27">
        <f>AND!F33</f>
        <v>2292615</v>
      </c>
      <c r="F12" s="27">
        <f>AND!G33</f>
        <v>217915</v>
      </c>
      <c r="G12" s="27">
        <f>AND!H33</f>
        <v>415454</v>
      </c>
      <c r="H12" s="27">
        <f>AND!I33</f>
        <v>49458</v>
      </c>
      <c r="I12" s="27">
        <f>AND!J33</f>
        <v>6856</v>
      </c>
      <c r="J12" s="27">
        <f>AND!K33</f>
        <v>32619</v>
      </c>
      <c r="K12" s="27">
        <f>AND!L33</f>
        <v>71323</v>
      </c>
      <c r="L12" s="27">
        <f>AND!M33</f>
        <v>13289</v>
      </c>
      <c r="M12" s="15">
        <f>SUM(D12:L12)</f>
        <v>3119029</v>
      </c>
    </row>
    <row r="13" spans="1:13" x14ac:dyDescent="0.25">
      <c r="A13" s="110"/>
      <c r="B13" s="106" t="s">
        <v>43</v>
      </c>
      <c r="C13" s="106"/>
      <c r="D13" s="5">
        <f>ARA!E33</f>
        <v>3370</v>
      </c>
      <c r="E13" s="5">
        <f>ARA!F33</f>
        <v>442482</v>
      </c>
      <c r="F13" s="5">
        <f>ARA!G33</f>
        <v>27480</v>
      </c>
      <c r="G13" s="5">
        <f>ARA!H33</f>
        <v>97939</v>
      </c>
      <c r="H13" s="5">
        <f>ARA!I33</f>
        <v>16868</v>
      </c>
      <c r="I13" s="5">
        <f>ARA!J33</f>
        <v>1658</v>
      </c>
      <c r="J13" s="5">
        <f>ARA!K33</f>
        <v>16254</v>
      </c>
      <c r="K13" s="5">
        <f>ARA!L33</f>
        <v>20610</v>
      </c>
      <c r="L13" s="5">
        <f>ARA!M33</f>
        <v>20992</v>
      </c>
      <c r="M13" s="16">
        <f>SUM(D13:L13)</f>
        <v>647653</v>
      </c>
    </row>
    <row r="14" spans="1:13" x14ac:dyDescent="0.25">
      <c r="A14" s="110"/>
      <c r="B14" s="107" t="s">
        <v>44</v>
      </c>
      <c r="C14" s="107"/>
      <c r="D14" s="2">
        <f>AST!E33</f>
        <v>1576</v>
      </c>
      <c r="E14" s="27">
        <f>AST!F33</f>
        <v>258723</v>
      </c>
      <c r="F14" s="27">
        <f>AST!G33</f>
        <v>16859</v>
      </c>
      <c r="G14" s="27">
        <f>AST!H33</f>
        <v>25737</v>
      </c>
      <c r="H14" s="27">
        <f>AST!I33</f>
        <v>5440</v>
      </c>
      <c r="I14" s="27">
        <f>AST!J33</f>
        <v>1073</v>
      </c>
      <c r="J14" s="27">
        <f>AST!K33</f>
        <v>3468</v>
      </c>
      <c r="K14" s="27">
        <f>AST!L33</f>
        <v>5666</v>
      </c>
      <c r="L14" s="27">
        <f>AST!M33</f>
        <v>2423</v>
      </c>
      <c r="M14" s="15">
        <f t="shared" ref="M14:M30" si="0">SUM(D14:L14)</f>
        <v>320965</v>
      </c>
    </row>
    <row r="15" spans="1:13" x14ac:dyDescent="0.25">
      <c r="A15" s="110"/>
      <c r="B15" s="106" t="s">
        <v>45</v>
      </c>
      <c r="C15" s="106"/>
      <c r="D15" s="5">
        <f>BAL!E33</f>
        <v>15861</v>
      </c>
      <c r="E15" s="5">
        <f>BAL!F33</f>
        <v>318861</v>
      </c>
      <c r="F15" s="5">
        <f>BAL!G33</f>
        <v>34619</v>
      </c>
      <c r="G15" s="5">
        <f>BAL!H33</f>
        <v>66835</v>
      </c>
      <c r="H15" s="5">
        <f>BAL!I33</f>
        <v>6678</v>
      </c>
      <c r="I15" s="5">
        <f>BAL!J33</f>
        <v>2468</v>
      </c>
      <c r="J15" s="5">
        <f>BAL!K33</f>
        <v>2896</v>
      </c>
      <c r="K15" s="5">
        <f>BAL!L33</f>
        <v>1094</v>
      </c>
      <c r="L15" s="5">
        <f>BAL!M33</f>
        <v>801</v>
      </c>
      <c r="M15" s="16">
        <f t="shared" si="0"/>
        <v>450113</v>
      </c>
    </row>
    <row r="16" spans="1:13" x14ac:dyDescent="0.25">
      <c r="A16" s="110"/>
      <c r="B16" s="107" t="s">
        <v>46</v>
      </c>
      <c r="C16" s="107"/>
      <c r="D16" s="2">
        <f>CANA!E33</f>
        <v>17722</v>
      </c>
      <c r="E16" s="27">
        <f>CANA!F33</f>
        <v>677283</v>
      </c>
      <c r="F16" s="27">
        <f>CANA!G33</f>
        <v>39755</v>
      </c>
      <c r="G16" s="27">
        <f>CANA!H33</f>
        <v>175297</v>
      </c>
      <c r="H16" s="27">
        <f>CANA!I33</f>
        <v>20307</v>
      </c>
      <c r="I16" s="27">
        <f>CANA!J33</f>
        <v>6562</v>
      </c>
      <c r="J16" s="27">
        <f>CANA!K33</f>
        <v>10101</v>
      </c>
      <c r="K16" s="27">
        <f>CANA!L33</f>
        <v>392</v>
      </c>
      <c r="L16" s="27">
        <f>CANA!M33</f>
        <v>714</v>
      </c>
      <c r="M16" s="15">
        <f t="shared" si="0"/>
        <v>948133</v>
      </c>
    </row>
    <row r="17" spans="1:13" x14ac:dyDescent="0.25">
      <c r="A17" s="110"/>
      <c r="B17" s="106" t="s">
        <v>47</v>
      </c>
      <c r="C17" s="106"/>
      <c r="D17" s="5">
        <f>CANT!E33</f>
        <v>1119</v>
      </c>
      <c r="E17" s="5">
        <f>CANT!F33</f>
        <v>235291</v>
      </c>
      <c r="F17" s="5">
        <f>CANT!G33</f>
        <v>15732</v>
      </c>
      <c r="G17" s="5">
        <f>CANT!H33</f>
        <v>29142</v>
      </c>
      <c r="H17" s="5">
        <f>CANT!I33</f>
        <v>4619</v>
      </c>
      <c r="I17" s="5">
        <f>CANT!J33</f>
        <v>935</v>
      </c>
      <c r="J17" s="5">
        <f>CANT!K33</f>
        <v>3474</v>
      </c>
      <c r="K17" s="5">
        <f>CANT!L33</f>
        <v>2551</v>
      </c>
      <c r="L17" s="5">
        <f>CANT!M33</f>
        <v>1421</v>
      </c>
      <c r="M17" s="16">
        <f t="shared" si="0"/>
        <v>294284</v>
      </c>
    </row>
    <row r="18" spans="1:13" x14ac:dyDescent="0.25">
      <c r="A18" s="110"/>
      <c r="B18" s="107" t="s">
        <v>48</v>
      </c>
      <c r="C18" s="107"/>
      <c r="D18" s="2">
        <f>CLM!E33</f>
        <v>3899</v>
      </c>
      <c r="E18" s="27">
        <f>CLM!F33</f>
        <v>962351</v>
      </c>
      <c r="F18" s="27">
        <f>CLM!G33</f>
        <v>55620</v>
      </c>
      <c r="G18" s="27">
        <f>CLM!H33</f>
        <v>245401</v>
      </c>
      <c r="H18" s="27">
        <f>CLM!I33</f>
        <v>73316</v>
      </c>
      <c r="I18" s="27">
        <f>CLM!J33</f>
        <v>4627</v>
      </c>
      <c r="J18" s="27">
        <f>CLM!K33</f>
        <v>64349</v>
      </c>
      <c r="K18" s="27">
        <f>CLM!L33</f>
        <v>48871</v>
      </c>
      <c r="L18" s="27">
        <f>CLM!M33</f>
        <v>45432</v>
      </c>
      <c r="M18" s="15">
        <f t="shared" si="0"/>
        <v>1503866</v>
      </c>
    </row>
    <row r="19" spans="1:13" x14ac:dyDescent="0.25">
      <c r="A19" s="110"/>
      <c r="B19" s="106" t="s">
        <v>49</v>
      </c>
      <c r="C19" s="106"/>
      <c r="D19" s="5">
        <f>CYL!E33</f>
        <v>3855</v>
      </c>
      <c r="E19" s="5">
        <f>CYL!F33</f>
        <v>887211</v>
      </c>
      <c r="F19" s="5">
        <f>CYL!G33</f>
        <v>43874</v>
      </c>
      <c r="G19" s="5">
        <f>CYL!H33</f>
        <v>137279</v>
      </c>
      <c r="H19" s="5">
        <f>CYL!I33</f>
        <v>44173</v>
      </c>
      <c r="I19" s="5">
        <f>CYL!J33</f>
        <v>3609</v>
      </c>
      <c r="J19" s="5">
        <f>CYL!K33</f>
        <v>36545</v>
      </c>
      <c r="K19" s="5">
        <f>CYL!L33</f>
        <v>54965</v>
      </c>
      <c r="L19" s="5">
        <f>CYL!M33</f>
        <v>48579</v>
      </c>
      <c r="M19" s="16">
        <f t="shared" si="0"/>
        <v>1260090</v>
      </c>
    </row>
    <row r="20" spans="1:13" x14ac:dyDescent="0.25">
      <c r="A20" s="110"/>
      <c r="B20" s="107" t="s">
        <v>50</v>
      </c>
      <c r="C20" s="107"/>
      <c r="D20" s="2">
        <f>CAT!E33</f>
        <v>17835</v>
      </c>
      <c r="E20" s="27">
        <f>CAT!F33</f>
        <v>1789700</v>
      </c>
      <c r="F20" s="27">
        <f>CAT!G33</f>
        <v>216340</v>
      </c>
      <c r="G20" s="27">
        <f>CAT!H33</f>
        <v>253847</v>
      </c>
      <c r="H20" s="27">
        <f>CAT!I33</f>
        <v>47667</v>
      </c>
      <c r="I20" s="27">
        <f>CAT!J33</f>
        <v>8909</v>
      </c>
      <c r="J20" s="27">
        <f>CAT!K33</f>
        <v>42713</v>
      </c>
      <c r="K20" s="27">
        <f>CAT!L33</f>
        <v>19814</v>
      </c>
      <c r="L20" s="27">
        <f>CAT!M33</f>
        <v>19119</v>
      </c>
      <c r="M20" s="15">
        <f t="shared" si="0"/>
        <v>2415944</v>
      </c>
    </row>
    <row r="21" spans="1:13" x14ac:dyDescent="0.25">
      <c r="A21" s="110"/>
      <c r="B21" s="106" t="s">
        <v>51</v>
      </c>
      <c r="C21" s="106"/>
      <c r="D21" s="5">
        <f>'CEU '!E33</f>
        <v>188</v>
      </c>
      <c r="E21" s="5">
        <f>'CEU '!F33</f>
        <v>19088</v>
      </c>
      <c r="F21" s="5">
        <f>'CEU '!G33</f>
        <v>3777</v>
      </c>
      <c r="G21" s="5">
        <f>'CEU '!H33</f>
        <v>1317</v>
      </c>
      <c r="H21" s="5">
        <f>'CEU '!I33</f>
        <v>229</v>
      </c>
      <c r="I21" s="5">
        <f>'CEU '!J33</f>
        <v>62</v>
      </c>
      <c r="J21" s="5">
        <f>'CEU '!K33</f>
        <v>53</v>
      </c>
      <c r="K21" s="5">
        <f>'CEU '!L33</f>
        <v>2</v>
      </c>
      <c r="L21" s="5">
        <f>'CEU '!M33</f>
        <v>20</v>
      </c>
      <c r="M21" s="16">
        <f t="shared" si="0"/>
        <v>24736</v>
      </c>
    </row>
    <row r="22" spans="1:13" x14ac:dyDescent="0.25">
      <c r="A22" s="110"/>
      <c r="B22" s="107" t="s">
        <v>52</v>
      </c>
      <c r="C22" s="107"/>
      <c r="D22" s="2">
        <f>EXT!E33</f>
        <v>1695</v>
      </c>
      <c r="E22" s="27">
        <f>EXT!F33</f>
        <v>388919</v>
      </c>
      <c r="F22" s="27">
        <f>EXT!G33</f>
        <v>21880</v>
      </c>
      <c r="G22" s="27">
        <f>EXT!H33</f>
        <v>69565</v>
      </c>
      <c r="H22" s="27">
        <f>EXT!I33</f>
        <v>12262</v>
      </c>
      <c r="I22" s="27">
        <f>EXT!J33</f>
        <v>1789</v>
      </c>
      <c r="J22" s="27">
        <f>EXT!K33</f>
        <v>9060</v>
      </c>
      <c r="K22" s="27">
        <f>EXT!L33</f>
        <v>15079</v>
      </c>
      <c r="L22" s="27">
        <f>EXT!M33</f>
        <v>10214</v>
      </c>
      <c r="M22" s="15">
        <f t="shared" si="0"/>
        <v>530463</v>
      </c>
    </row>
    <row r="23" spans="1:13" x14ac:dyDescent="0.25">
      <c r="A23" s="110"/>
      <c r="B23" s="106" t="s">
        <v>53</v>
      </c>
      <c r="C23" s="106"/>
      <c r="D23" s="5">
        <f>GAL!E33</f>
        <v>4410</v>
      </c>
      <c r="E23" s="5">
        <f>GAL!F33</f>
        <v>946087</v>
      </c>
      <c r="F23" s="5">
        <f>GAL!G33</f>
        <v>56111</v>
      </c>
      <c r="G23" s="5">
        <f>GAL!H33</f>
        <v>153501</v>
      </c>
      <c r="H23" s="5">
        <f>GAL!I33</f>
        <v>29720</v>
      </c>
      <c r="I23" s="5">
        <f>GAL!J33</f>
        <v>4465</v>
      </c>
      <c r="J23" s="5">
        <f>GAL!K33</f>
        <v>20764</v>
      </c>
      <c r="K23" s="5">
        <f>GAL!L33</f>
        <v>56935</v>
      </c>
      <c r="L23" s="5">
        <f>GAL!M33</f>
        <v>35331</v>
      </c>
      <c r="M23" s="15">
        <f t="shared" si="0"/>
        <v>1307324</v>
      </c>
    </row>
    <row r="24" spans="1:13" x14ac:dyDescent="0.25">
      <c r="A24" s="110"/>
      <c r="B24" s="107" t="s">
        <v>54</v>
      </c>
      <c r="C24" s="107"/>
      <c r="D24" s="2">
        <f>MAD!E33</f>
        <v>27607</v>
      </c>
      <c r="E24" s="27">
        <f>MAD!F33</f>
        <v>1681219</v>
      </c>
      <c r="F24" s="27">
        <f>MAD!G33</f>
        <v>101726</v>
      </c>
      <c r="G24" s="27">
        <f>MAD!H33</f>
        <v>160513</v>
      </c>
      <c r="H24" s="27">
        <f>MAD!I33</f>
        <v>33632</v>
      </c>
      <c r="I24" s="27">
        <f>MAD!J33</f>
        <v>10733</v>
      </c>
      <c r="J24" s="27">
        <f>MAD!K33</f>
        <v>21956</v>
      </c>
      <c r="K24" s="27">
        <f>MAD!L33</f>
        <v>2021</v>
      </c>
      <c r="L24" s="27">
        <f>MAD!M33</f>
        <v>2594</v>
      </c>
      <c r="M24" s="15">
        <f t="shared" si="0"/>
        <v>2042001</v>
      </c>
    </row>
    <row r="25" spans="1:13" x14ac:dyDescent="0.25">
      <c r="A25" s="110"/>
      <c r="B25" s="106" t="s">
        <v>55</v>
      </c>
      <c r="C25" s="106"/>
      <c r="D25" s="5">
        <f>MEL!E33</f>
        <v>107</v>
      </c>
      <c r="E25" s="5">
        <f>MEL!F33</f>
        <v>16605</v>
      </c>
      <c r="F25" s="5">
        <f>MEL!G33</f>
        <v>1867</v>
      </c>
      <c r="G25" s="5">
        <f>MEL!H33</f>
        <v>771</v>
      </c>
      <c r="H25" s="5">
        <f>MEL!I33</f>
        <v>67</v>
      </c>
      <c r="I25" s="5">
        <f>MEL!J33</f>
        <v>25</v>
      </c>
      <c r="J25" s="5">
        <f>MEL!K33</f>
        <v>5</v>
      </c>
      <c r="K25" s="5">
        <f>MEL!L33</f>
        <v>0</v>
      </c>
      <c r="L25" s="5">
        <f>MEL!M33</f>
        <v>9</v>
      </c>
      <c r="M25" s="16">
        <f t="shared" si="0"/>
        <v>19456</v>
      </c>
    </row>
    <row r="26" spans="1:13" x14ac:dyDescent="0.25">
      <c r="A26" s="110"/>
      <c r="B26" s="107" t="s">
        <v>60</v>
      </c>
      <c r="C26" s="107"/>
      <c r="D26" s="2">
        <f>MUR!E33</f>
        <v>3130</v>
      </c>
      <c r="E26" s="27">
        <f>MUR!F33</f>
        <v>724641</v>
      </c>
      <c r="F26" s="27">
        <f>MUR!G33</f>
        <v>46193</v>
      </c>
      <c r="G26" s="27">
        <f>MUR!H33</f>
        <v>110201</v>
      </c>
      <c r="H26" s="27">
        <f>MUR!I33</f>
        <v>46269</v>
      </c>
      <c r="I26" s="27">
        <f>MUR!J33</f>
        <v>3426</v>
      </c>
      <c r="J26" s="27">
        <f>MUR!K33</f>
        <v>43255</v>
      </c>
      <c r="K26" s="27">
        <f>MUR!L33</f>
        <v>8986</v>
      </c>
      <c r="L26" s="27">
        <f>MUR!M33</f>
        <v>4403</v>
      </c>
      <c r="M26" s="15">
        <f t="shared" si="0"/>
        <v>990504</v>
      </c>
    </row>
    <row r="27" spans="1:13" x14ac:dyDescent="0.25">
      <c r="A27" s="110"/>
      <c r="B27" s="106" t="s">
        <v>56</v>
      </c>
      <c r="C27" s="106"/>
      <c r="D27" s="5">
        <f>NAV!E33</f>
        <v>947</v>
      </c>
      <c r="E27" s="5">
        <f>NAV!F33</f>
        <v>221914</v>
      </c>
      <c r="F27" s="5">
        <f>NAV!G33</f>
        <v>11595</v>
      </c>
      <c r="G27" s="5">
        <f>NAV!H33</f>
        <v>39445</v>
      </c>
      <c r="H27" s="5">
        <f>NAV!I33</f>
        <v>9395</v>
      </c>
      <c r="I27" s="5">
        <f>NAV!J33</f>
        <v>760</v>
      </c>
      <c r="J27" s="5">
        <f>NAV!K33</f>
        <v>8749</v>
      </c>
      <c r="K27" s="5">
        <f>NAV!L33</f>
        <v>9033</v>
      </c>
      <c r="L27" s="5">
        <f>NAV!M33</f>
        <v>4116</v>
      </c>
      <c r="M27" s="16">
        <f t="shared" si="0"/>
        <v>305954</v>
      </c>
    </row>
    <row r="28" spans="1:13" x14ac:dyDescent="0.25">
      <c r="A28" s="110"/>
      <c r="B28" s="107" t="s">
        <v>57</v>
      </c>
      <c r="C28" s="107"/>
      <c r="D28" s="2">
        <f>PV!E33</f>
        <v>3012</v>
      </c>
      <c r="E28" s="27">
        <f>PV!F33</f>
        <v>547626</v>
      </c>
      <c r="F28" s="27">
        <f>PV!G33</f>
        <v>37311</v>
      </c>
      <c r="G28" s="27">
        <f>PV!H33</f>
        <v>58957</v>
      </c>
      <c r="H28" s="27">
        <f>PV!I33</f>
        <v>9509</v>
      </c>
      <c r="I28" s="27">
        <f>PV!J33</f>
        <v>3168</v>
      </c>
      <c r="J28" s="27">
        <f>PV!K33</f>
        <v>7660</v>
      </c>
      <c r="K28" s="27">
        <f>PV!L33</f>
        <v>4090</v>
      </c>
      <c r="L28" s="27">
        <f>PV!M33</f>
        <v>3424</v>
      </c>
      <c r="M28" s="15">
        <f t="shared" si="0"/>
        <v>674757</v>
      </c>
    </row>
    <row r="29" spans="1:13" x14ac:dyDescent="0.25">
      <c r="A29" s="110"/>
      <c r="B29" s="106" t="s">
        <v>58</v>
      </c>
      <c r="C29" s="106"/>
      <c r="D29" s="5">
        <f>RIO!E33</f>
        <v>2164</v>
      </c>
      <c r="E29" s="5">
        <f>RIO!F33</f>
        <v>145045</v>
      </c>
      <c r="F29" s="5">
        <f>RIO!G33</f>
        <v>8500</v>
      </c>
      <c r="G29" s="5">
        <f>RIO!H33</f>
        <v>29973</v>
      </c>
      <c r="H29" s="5">
        <f>RIO!I33</f>
        <v>6525</v>
      </c>
      <c r="I29" s="5">
        <f>RIO!J33</f>
        <v>516</v>
      </c>
      <c r="J29" s="5">
        <f>RIO!K33</f>
        <v>5193</v>
      </c>
      <c r="K29" s="5">
        <f>RIO!L33</f>
        <v>8356</v>
      </c>
      <c r="L29" s="5">
        <f>RIO!M33</f>
        <v>5950</v>
      </c>
      <c r="M29" s="16">
        <f t="shared" si="0"/>
        <v>212222</v>
      </c>
    </row>
    <row r="30" spans="1:13" x14ac:dyDescent="0.25">
      <c r="A30" s="110"/>
      <c r="B30" s="107" t="s">
        <v>59</v>
      </c>
      <c r="C30" s="107"/>
      <c r="D30" s="2">
        <f>VAL!E33</f>
        <v>2806</v>
      </c>
      <c r="E30" s="27">
        <f>VAL!F33</f>
        <v>1168832</v>
      </c>
      <c r="F30" s="27">
        <f>VAL!G33</f>
        <v>102727</v>
      </c>
      <c r="G30" s="27">
        <f>VAL!H33</f>
        <v>135759</v>
      </c>
      <c r="H30" s="27">
        <f>VAL!I33</f>
        <v>28174</v>
      </c>
      <c r="I30" s="27">
        <f>VAL!J33</f>
        <v>3978</v>
      </c>
      <c r="J30" s="27">
        <f>VAL!K33</f>
        <v>20375</v>
      </c>
      <c r="K30" s="27">
        <f>VAL!L33</f>
        <v>12311</v>
      </c>
      <c r="L30" s="27">
        <f>VAL!M33</f>
        <v>12980</v>
      </c>
      <c r="M30" s="15">
        <f t="shared" si="0"/>
        <v>1487942</v>
      </c>
    </row>
    <row r="31" spans="1:13" x14ac:dyDescent="0.25">
      <c r="A31" s="111"/>
      <c r="B31" s="108" t="s">
        <v>8</v>
      </c>
      <c r="C31" s="108"/>
      <c r="D31" s="17">
        <f>SUM(D12:D30)</f>
        <v>130803</v>
      </c>
      <c r="E31" s="17">
        <f>SUM(E12:E30)</f>
        <v>13724493</v>
      </c>
      <c r="F31" s="17">
        <f t="shared" ref="F31:L31" si="1">SUM(F12:F30)</f>
        <v>1059881</v>
      </c>
      <c r="G31" s="17">
        <f t="shared" si="1"/>
        <v>2206933</v>
      </c>
      <c r="H31" s="17">
        <f t="shared" si="1"/>
        <v>444308</v>
      </c>
      <c r="I31" s="17">
        <f t="shared" si="1"/>
        <v>65619</v>
      </c>
      <c r="J31" s="17">
        <f t="shared" si="1"/>
        <v>349489</v>
      </c>
      <c r="K31" s="17">
        <f t="shared" si="1"/>
        <v>342099</v>
      </c>
      <c r="L31" s="17">
        <f t="shared" si="1"/>
        <v>231811</v>
      </c>
      <c r="M31" s="17">
        <f>SUM(M12:M30)</f>
        <v>18555436</v>
      </c>
    </row>
    <row r="32" spans="1:13" ht="15" customHeight="1" x14ac:dyDescent="0.25">
      <c r="A32" s="115" t="s">
        <v>69</v>
      </c>
      <c r="B32" s="107" t="s">
        <v>42</v>
      </c>
      <c r="C32" s="107"/>
      <c r="D32" s="2">
        <f>AND!E34</f>
        <v>4696</v>
      </c>
      <c r="E32" s="2">
        <f>AND!F34</f>
        <v>577112</v>
      </c>
      <c r="F32" s="2">
        <f>AND!G34</f>
        <v>45420</v>
      </c>
      <c r="G32" s="2">
        <f>AND!H34</f>
        <v>167071</v>
      </c>
      <c r="H32" s="2">
        <f>AND!I34</f>
        <v>29975</v>
      </c>
      <c r="I32" s="2">
        <f>AND!J34</f>
        <v>4044</v>
      </c>
      <c r="J32" s="2">
        <f>AND!K34</f>
        <v>13785</v>
      </c>
      <c r="K32" s="2">
        <f>AND!L34</f>
        <v>10339</v>
      </c>
      <c r="L32" s="2">
        <f>AND!M34</f>
        <v>3666</v>
      </c>
      <c r="M32" s="15">
        <f>SUM(D32:L32)</f>
        <v>856108</v>
      </c>
    </row>
    <row r="33" spans="1:13" x14ac:dyDescent="0.25">
      <c r="A33" s="116"/>
      <c r="B33" s="106" t="s">
        <v>43</v>
      </c>
      <c r="C33" s="106"/>
      <c r="D33" s="5">
        <f>ARA!E34</f>
        <v>504</v>
      </c>
      <c r="E33" s="5">
        <f>ARA!F34</f>
        <v>104961</v>
      </c>
      <c r="F33" s="5">
        <f>ARA!G34</f>
        <v>5852</v>
      </c>
      <c r="G33" s="5">
        <f>ARA!H34</f>
        <v>37557</v>
      </c>
      <c r="H33" s="5">
        <f>ARA!I34</f>
        <v>9118</v>
      </c>
      <c r="I33" s="5">
        <f>ARA!J34</f>
        <v>973</v>
      </c>
      <c r="J33" s="5">
        <f>ARA!K34</f>
        <v>7011</v>
      </c>
      <c r="K33" s="5">
        <f>ARA!L34</f>
        <v>3871</v>
      </c>
      <c r="L33" s="5">
        <f>ARA!M34</f>
        <v>3618</v>
      </c>
      <c r="M33" s="16">
        <f t="shared" ref="M33:M50" si="2">SUM(D33:L33)</f>
        <v>173465</v>
      </c>
    </row>
    <row r="34" spans="1:13" x14ac:dyDescent="0.25">
      <c r="A34" s="116"/>
      <c r="B34" s="107" t="s">
        <v>44</v>
      </c>
      <c r="C34" s="107"/>
      <c r="D34" s="2">
        <f>AST!E34</f>
        <v>372</v>
      </c>
      <c r="E34" s="2">
        <f>AST!F34</f>
        <v>92910</v>
      </c>
      <c r="F34" s="2">
        <f>AST!G34</f>
        <v>4896</v>
      </c>
      <c r="G34" s="2">
        <f>AST!H34</f>
        <v>18366</v>
      </c>
      <c r="H34" s="2">
        <f>AST!I34</f>
        <v>5158</v>
      </c>
      <c r="I34" s="2">
        <f>AST!J34</f>
        <v>817</v>
      </c>
      <c r="J34" s="2">
        <f>AST!K34</f>
        <v>2059</v>
      </c>
      <c r="K34" s="2">
        <f>AST!L34</f>
        <v>1446</v>
      </c>
      <c r="L34" s="2">
        <f>AST!M34</f>
        <v>545</v>
      </c>
      <c r="M34" s="15">
        <f t="shared" si="2"/>
        <v>126569</v>
      </c>
    </row>
    <row r="35" spans="1:13" x14ac:dyDescent="0.25">
      <c r="A35" s="116"/>
      <c r="B35" s="106" t="s">
        <v>45</v>
      </c>
      <c r="C35" s="106"/>
      <c r="D35" s="5">
        <f>BAL!E34</f>
        <v>4113</v>
      </c>
      <c r="E35" s="5">
        <f>BAL!F34</f>
        <v>82576</v>
      </c>
      <c r="F35" s="5">
        <f>BAL!G34</f>
        <v>8259</v>
      </c>
      <c r="G35" s="5">
        <f>BAL!H34</f>
        <v>28867</v>
      </c>
      <c r="H35" s="5">
        <f>BAL!I34</f>
        <v>4413</v>
      </c>
      <c r="I35" s="5">
        <f>BAL!J34</f>
        <v>1161</v>
      </c>
      <c r="J35" s="5">
        <f>BAL!K34</f>
        <v>1415</v>
      </c>
      <c r="K35" s="5">
        <f>BAL!L34</f>
        <v>120</v>
      </c>
      <c r="L35" s="5">
        <f>BAL!M34</f>
        <v>165</v>
      </c>
      <c r="M35" s="16">
        <f t="shared" si="2"/>
        <v>131089</v>
      </c>
    </row>
    <row r="36" spans="1:13" x14ac:dyDescent="0.25">
      <c r="A36" s="116"/>
      <c r="B36" s="107" t="s">
        <v>46</v>
      </c>
      <c r="C36" s="107"/>
      <c r="D36" s="2">
        <f>CANA!E34</f>
        <v>2601</v>
      </c>
      <c r="E36" s="2">
        <f>CANA!F34</f>
        <v>156423</v>
      </c>
      <c r="F36" s="2">
        <f>CANA!G34</f>
        <v>7624</v>
      </c>
      <c r="G36" s="2">
        <f>CANA!H34</f>
        <v>48693</v>
      </c>
      <c r="H36" s="2">
        <f>CANA!I34</f>
        <v>8442</v>
      </c>
      <c r="I36" s="2">
        <f>CANA!J34</f>
        <v>2014</v>
      </c>
      <c r="J36" s="2">
        <f>CANA!K34</f>
        <v>2779</v>
      </c>
      <c r="K36" s="2">
        <f>CANA!L34</f>
        <v>37</v>
      </c>
      <c r="L36" s="2">
        <f>CANA!M34</f>
        <v>116</v>
      </c>
      <c r="M36" s="15">
        <f t="shared" si="2"/>
        <v>228729</v>
      </c>
    </row>
    <row r="37" spans="1:13" x14ac:dyDescent="0.25">
      <c r="A37" s="116"/>
      <c r="B37" s="106" t="s">
        <v>47</v>
      </c>
      <c r="C37" s="106"/>
      <c r="D37" s="5">
        <f>CANT!E34</f>
        <v>253</v>
      </c>
      <c r="E37" s="5">
        <f>CANT!F34</f>
        <v>55187</v>
      </c>
      <c r="F37" s="5">
        <f>CANT!G34</f>
        <v>3402</v>
      </c>
      <c r="G37" s="5">
        <f>CANT!H34</f>
        <v>12185</v>
      </c>
      <c r="H37" s="5">
        <f>CANT!I34</f>
        <v>2776</v>
      </c>
      <c r="I37" s="5">
        <f>CANT!J34</f>
        <v>443</v>
      </c>
      <c r="J37" s="5">
        <f>CANT!K34</f>
        <v>1486</v>
      </c>
      <c r="K37" s="5">
        <f>CANT!L34</f>
        <v>658</v>
      </c>
      <c r="L37" s="5">
        <f>CANT!M34</f>
        <v>281</v>
      </c>
      <c r="M37" s="16">
        <f t="shared" si="2"/>
        <v>76671</v>
      </c>
    </row>
    <row r="38" spans="1:13" x14ac:dyDescent="0.25">
      <c r="A38" s="116"/>
      <c r="B38" s="107" t="s">
        <v>48</v>
      </c>
      <c r="C38" s="107"/>
      <c r="D38" s="2">
        <f>CLM!E34</f>
        <v>451</v>
      </c>
      <c r="E38" s="27">
        <f>CLM!F34</f>
        <v>151453</v>
      </c>
      <c r="F38" s="27">
        <f>CLM!G34</f>
        <v>6256</v>
      </c>
      <c r="G38" s="27">
        <f>CLM!H34</f>
        <v>51101</v>
      </c>
      <c r="H38" s="27">
        <f>CLM!I34</f>
        <v>15336</v>
      </c>
      <c r="I38" s="27">
        <f>CLM!J34</f>
        <v>1123</v>
      </c>
      <c r="J38" s="27">
        <f>CLM!K34</f>
        <v>13451</v>
      </c>
      <c r="K38" s="27">
        <f>CLM!L34</f>
        <v>9184</v>
      </c>
      <c r="L38" s="27">
        <f>CLM!M34</f>
        <v>6972</v>
      </c>
      <c r="M38" s="15">
        <f t="shared" si="2"/>
        <v>255327</v>
      </c>
    </row>
    <row r="39" spans="1:13" x14ac:dyDescent="0.25">
      <c r="A39" s="116"/>
      <c r="B39" s="106" t="s">
        <v>49</v>
      </c>
      <c r="C39" s="106"/>
      <c r="D39" s="5">
        <f>CYL!E34</f>
        <v>630</v>
      </c>
      <c r="E39" s="5">
        <f>CYL!F34</f>
        <v>182555</v>
      </c>
      <c r="F39" s="5">
        <f>CYL!G34</f>
        <v>7036</v>
      </c>
      <c r="G39" s="5">
        <f>CYL!H34</f>
        <v>41276</v>
      </c>
      <c r="H39" s="5">
        <f>CYL!I34</f>
        <v>13705</v>
      </c>
      <c r="I39" s="5">
        <f>CYL!J34</f>
        <v>1169</v>
      </c>
      <c r="J39" s="5">
        <f>CYL!K34</f>
        <v>8680</v>
      </c>
      <c r="K39" s="5">
        <f>CYL!L34</f>
        <v>6303</v>
      </c>
      <c r="L39" s="5">
        <f>CYL!M34</f>
        <v>5170</v>
      </c>
      <c r="M39" s="16">
        <f t="shared" si="2"/>
        <v>266524</v>
      </c>
    </row>
    <row r="40" spans="1:13" x14ac:dyDescent="0.25">
      <c r="A40" s="116"/>
      <c r="B40" s="107" t="s">
        <v>50</v>
      </c>
      <c r="C40" s="107"/>
      <c r="D40" s="2">
        <f>CAT!E34</f>
        <v>5073</v>
      </c>
      <c r="E40" s="2">
        <f>CAT!F34</f>
        <v>390113</v>
      </c>
      <c r="F40" s="2">
        <f>CAT!G34</f>
        <v>45508</v>
      </c>
      <c r="G40" s="2">
        <f>CAT!H34</f>
        <v>103637</v>
      </c>
      <c r="H40" s="2">
        <f>CAT!I34</f>
        <v>25872</v>
      </c>
      <c r="I40" s="2">
        <f>CAT!J34</f>
        <v>4409</v>
      </c>
      <c r="J40" s="2">
        <f>CAT!K34</f>
        <v>14685</v>
      </c>
      <c r="K40" s="2">
        <f>CAT!L34</f>
        <v>2246</v>
      </c>
      <c r="L40" s="2">
        <f>CAT!M34</f>
        <v>1944</v>
      </c>
      <c r="M40" s="15">
        <f t="shared" si="2"/>
        <v>593487</v>
      </c>
    </row>
    <row r="41" spans="1:13" x14ac:dyDescent="0.25">
      <c r="A41" s="116"/>
      <c r="B41" s="106" t="s">
        <v>51</v>
      </c>
      <c r="C41" s="106"/>
      <c r="D41" s="5">
        <f>'CEU '!E34</f>
        <v>81</v>
      </c>
      <c r="E41" s="5">
        <f>'CEU '!F34</f>
        <v>3612</v>
      </c>
      <c r="F41" s="5">
        <f>'CEU '!G34</f>
        <v>298</v>
      </c>
      <c r="G41" s="5">
        <f>'CEU '!H34</f>
        <v>579</v>
      </c>
      <c r="H41" s="5">
        <f>'CEU '!I34</f>
        <v>162</v>
      </c>
      <c r="I41" s="5">
        <f>'CEU '!J34</f>
        <v>19</v>
      </c>
      <c r="J41" s="5">
        <f>'CEU '!K34</f>
        <v>19</v>
      </c>
      <c r="K41" s="5">
        <f>'CEU '!L34</f>
        <v>0</v>
      </c>
      <c r="L41" s="5">
        <f>'CEU '!M34</f>
        <v>1</v>
      </c>
      <c r="M41" s="16">
        <f t="shared" si="2"/>
        <v>4771</v>
      </c>
    </row>
    <row r="42" spans="1:13" x14ac:dyDescent="0.25">
      <c r="A42" s="116"/>
      <c r="B42" s="107" t="s">
        <v>52</v>
      </c>
      <c r="C42" s="107"/>
      <c r="D42" s="2">
        <f>EXT!E34</f>
        <v>327</v>
      </c>
      <c r="E42" s="27">
        <f>EXT!F34</f>
        <v>88302</v>
      </c>
      <c r="F42" s="27">
        <f>EXT!G34</f>
        <v>3411</v>
      </c>
      <c r="G42" s="27">
        <f>EXT!H34</f>
        <v>24773</v>
      </c>
      <c r="H42" s="27">
        <f>EXT!I34</f>
        <v>5259</v>
      </c>
      <c r="I42" s="27">
        <f>EXT!J34</f>
        <v>620</v>
      </c>
      <c r="J42" s="27">
        <f>EXT!K34</f>
        <v>3952</v>
      </c>
      <c r="K42" s="27">
        <f>EXT!L34</f>
        <v>3003</v>
      </c>
      <c r="L42" s="27">
        <f>EXT!M34</f>
        <v>1975</v>
      </c>
      <c r="M42" s="15">
        <f t="shared" si="2"/>
        <v>131622</v>
      </c>
    </row>
    <row r="43" spans="1:13" x14ac:dyDescent="0.25">
      <c r="A43" s="116"/>
      <c r="B43" s="106" t="s">
        <v>53</v>
      </c>
      <c r="C43" s="106"/>
      <c r="D43" s="5">
        <f>GAL!E34</f>
        <v>737</v>
      </c>
      <c r="E43" s="5">
        <f>GAL!F34</f>
        <v>266239</v>
      </c>
      <c r="F43" s="5">
        <f>GAL!G34</f>
        <v>11515</v>
      </c>
      <c r="G43" s="5">
        <f>GAL!H34</f>
        <v>68110</v>
      </c>
      <c r="H43" s="5">
        <f>GAL!I34</f>
        <v>14449</v>
      </c>
      <c r="I43" s="5">
        <f>GAL!J34</f>
        <v>1490</v>
      </c>
      <c r="J43" s="5">
        <f>GAL!K34</f>
        <v>8013</v>
      </c>
      <c r="K43" s="5">
        <f>GAL!L34</f>
        <v>8817</v>
      </c>
      <c r="L43" s="5">
        <f>GAL!M34</f>
        <v>4358</v>
      </c>
      <c r="M43" s="16">
        <f t="shared" si="2"/>
        <v>383728</v>
      </c>
    </row>
    <row r="44" spans="1:13" x14ac:dyDescent="0.25">
      <c r="A44" s="116"/>
      <c r="B44" s="107" t="s">
        <v>54</v>
      </c>
      <c r="C44" s="107"/>
      <c r="D44" s="2">
        <f>MAD!E34</f>
        <v>5091</v>
      </c>
      <c r="E44" s="27">
        <f>MAD!F34</f>
        <v>320773</v>
      </c>
      <c r="F44" s="27">
        <f>MAD!G34</f>
        <v>18484</v>
      </c>
      <c r="G44" s="27">
        <f>MAD!H34</f>
        <v>46921</v>
      </c>
      <c r="H44" s="27">
        <f>MAD!I34</f>
        <v>9184</v>
      </c>
      <c r="I44" s="27">
        <f>MAD!J34</f>
        <v>1903</v>
      </c>
      <c r="J44" s="27">
        <f>MAD!K34</f>
        <v>4733</v>
      </c>
      <c r="K44" s="27">
        <f>MAD!L34</f>
        <v>244</v>
      </c>
      <c r="L44" s="27">
        <f>MAD!M34</f>
        <v>377</v>
      </c>
      <c r="M44" s="15">
        <f t="shared" si="2"/>
        <v>407710</v>
      </c>
    </row>
    <row r="45" spans="1:13" x14ac:dyDescent="0.25">
      <c r="A45" s="116"/>
      <c r="B45" s="106" t="s">
        <v>55</v>
      </c>
      <c r="C45" s="106"/>
      <c r="D45" s="5">
        <f>MEL!E34</f>
        <v>227</v>
      </c>
      <c r="E45" s="5">
        <f>MEL!F34</f>
        <v>9902</v>
      </c>
      <c r="F45" s="5">
        <f>MEL!G34</f>
        <v>496</v>
      </c>
      <c r="G45" s="5">
        <f>MEL!H34</f>
        <v>1247</v>
      </c>
      <c r="H45" s="5">
        <f>MEL!I34</f>
        <v>207</v>
      </c>
      <c r="I45" s="5">
        <f>MEL!J34</f>
        <v>34</v>
      </c>
      <c r="J45" s="5">
        <f>MEL!K34</f>
        <v>3</v>
      </c>
      <c r="K45" s="5">
        <f>MEL!L34</f>
        <v>2</v>
      </c>
      <c r="L45" s="5">
        <f>MEL!M34</f>
        <v>22</v>
      </c>
      <c r="M45" s="16">
        <f t="shared" si="2"/>
        <v>12140</v>
      </c>
    </row>
    <row r="46" spans="1:13" x14ac:dyDescent="0.25">
      <c r="A46" s="116"/>
      <c r="B46" s="107" t="s">
        <v>60</v>
      </c>
      <c r="C46" s="107"/>
      <c r="D46" s="2">
        <f>MUR!E34</f>
        <v>465</v>
      </c>
      <c r="E46" s="2">
        <f>MUR!F34</f>
        <v>153198</v>
      </c>
      <c r="F46" s="2">
        <f>MUR!G34</f>
        <v>8299</v>
      </c>
      <c r="G46" s="2">
        <f>MUR!H34</f>
        <v>31873</v>
      </c>
      <c r="H46" s="2">
        <f>MUR!I34</f>
        <v>14430</v>
      </c>
      <c r="I46" s="2">
        <f>MUR!J34</f>
        <v>1342</v>
      </c>
      <c r="J46" s="2">
        <f>MUR!K34</f>
        <v>11565</v>
      </c>
      <c r="K46" s="2">
        <f>MUR!L34</f>
        <v>822</v>
      </c>
      <c r="L46" s="2">
        <f>MUR!M34</f>
        <v>493</v>
      </c>
      <c r="M46" s="15">
        <f t="shared" si="2"/>
        <v>222487</v>
      </c>
    </row>
    <row r="47" spans="1:13" x14ac:dyDescent="0.25">
      <c r="A47" s="116"/>
      <c r="B47" s="106" t="s">
        <v>56</v>
      </c>
      <c r="C47" s="106"/>
      <c r="D47" s="5">
        <f>NAV!E34</f>
        <v>129</v>
      </c>
      <c r="E47" s="5">
        <f>NAV!F34</f>
        <v>46284</v>
      </c>
      <c r="F47" s="5">
        <f>NAV!G34</f>
        <v>1923</v>
      </c>
      <c r="G47" s="5">
        <f>NAV!H34</f>
        <v>12352</v>
      </c>
      <c r="H47" s="5">
        <f>NAV!I34</f>
        <v>3536</v>
      </c>
      <c r="I47" s="5">
        <f>NAV!J34</f>
        <v>350</v>
      </c>
      <c r="J47" s="5">
        <f>NAV!K34</f>
        <v>3257</v>
      </c>
      <c r="K47" s="5">
        <f>NAV!L34</f>
        <v>1682</v>
      </c>
      <c r="L47" s="5">
        <f>NAV!M34</f>
        <v>706</v>
      </c>
      <c r="M47" s="16">
        <f t="shared" si="2"/>
        <v>70219</v>
      </c>
    </row>
    <row r="48" spans="1:13" x14ac:dyDescent="0.25">
      <c r="A48" s="116"/>
      <c r="B48" s="107" t="s">
        <v>57</v>
      </c>
      <c r="C48" s="107"/>
      <c r="D48" s="2">
        <f>PV!E34</f>
        <v>465</v>
      </c>
      <c r="E48" s="27">
        <f>PV!F34</f>
        <v>91560</v>
      </c>
      <c r="F48" s="27">
        <f>PV!G34</f>
        <v>5714</v>
      </c>
      <c r="G48" s="27">
        <f>PV!H34</f>
        <v>19386</v>
      </c>
      <c r="H48" s="27">
        <f>PV!I34</f>
        <v>3729</v>
      </c>
      <c r="I48" s="27">
        <f>PV!J34</f>
        <v>881</v>
      </c>
      <c r="J48" s="27">
        <f>PV!K34</f>
        <v>1673</v>
      </c>
      <c r="K48" s="27">
        <f>PV!L34</f>
        <v>297</v>
      </c>
      <c r="L48" s="27">
        <f>PV!M34</f>
        <v>239</v>
      </c>
      <c r="M48" s="15">
        <f t="shared" si="2"/>
        <v>123944</v>
      </c>
    </row>
    <row r="49" spans="1:15" x14ac:dyDescent="0.25">
      <c r="A49" s="116"/>
      <c r="B49" s="106" t="s">
        <v>58</v>
      </c>
      <c r="C49" s="106"/>
      <c r="D49" s="5">
        <f>RIO!E34</f>
        <v>305</v>
      </c>
      <c r="E49" s="5">
        <f>RIO!F34</f>
        <v>30135</v>
      </c>
      <c r="F49" s="5">
        <f>RIO!G34</f>
        <v>1421</v>
      </c>
      <c r="G49" s="5">
        <f>RIO!H34</f>
        <v>8946</v>
      </c>
      <c r="H49" s="5">
        <f>RIO!I34</f>
        <v>1977</v>
      </c>
      <c r="I49" s="5">
        <f>RIO!J34</f>
        <v>132</v>
      </c>
      <c r="J49" s="5">
        <f>RIO!K34</f>
        <v>1384</v>
      </c>
      <c r="K49" s="5">
        <f>RIO!L34</f>
        <v>1414</v>
      </c>
      <c r="L49" s="5">
        <f>RIO!M34</f>
        <v>842</v>
      </c>
      <c r="M49" s="16">
        <f t="shared" si="2"/>
        <v>46556</v>
      </c>
    </row>
    <row r="50" spans="1:15" x14ac:dyDescent="0.25">
      <c r="A50" s="116"/>
      <c r="B50" s="107" t="s">
        <v>59</v>
      </c>
      <c r="C50" s="107"/>
      <c r="D50" s="2">
        <f>VAL!E34</f>
        <v>383</v>
      </c>
      <c r="E50" s="27">
        <f>VAL!F34</f>
        <v>195445</v>
      </c>
      <c r="F50" s="27">
        <f>VAL!G34</f>
        <v>20671</v>
      </c>
      <c r="G50" s="27">
        <f>VAL!H34</f>
        <v>38390</v>
      </c>
      <c r="H50" s="27">
        <f>VAL!I34</f>
        <v>10877</v>
      </c>
      <c r="I50" s="27">
        <f>VAL!J34</f>
        <v>1080</v>
      </c>
      <c r="J50" s="27">
        <f>VAL!K34</f>
        <v>5278</v>
      </c>
      <c r="K50" s="27">
        <f>VAL!L34</f>
        <v>2224</v>
      </c>
      <c r="L50" s="27">
        <f>VAL!M34</f>
        <v>2038</v>
      </c>
      <c r="M50" s="15">
        <f t="shared" si="2"/>
        <v>276386</v>
      </c>
    </row>
    <row r="51" spans="1:15" x14ac:dyDescent="0.25">
      <c r="A51" s="117"/>
      <c r="B51" s="108" t="s">
        <v>8</v>
      </c>
      <c r="C51" s="108"/>
      <c r="D51" s="17">
        <f>SUM(D32:D50)</f>
        <v>26903</v>
      </c>
      <c r="E51" s="17">
        <f t="shared" ref="E51" si="3">SUM(E32:E50)</f>
        <v>2998740</v>
      </c>
      <c r="F51" s="17">
        <f>SUM(F32:F50)</f>
        <v>206485</v>
      </c>
      <c r="G51" s="17">
        <f t="shared" ref="G51" si="4">SUM(G32:G50)</f>
        <v>761330</v>
      </c>
      <c r="H51" s="17">
        <f>SUM(H32:H50)</f>
        <v>178605</v>
      </c>
      <c r="I51" s="17">
        <f t="shared" ref="I51" si="5">SUM(I32:I50)</f>
        <v>24004</v>
      </c>
      <c r="J51" s="17">
        <f t="shared" ref="J51" si="6">SUM(J32:J50)</f>
        <v>105228</v>
      </c>
      <c r="K51" s="17">
        <f>SUM(K32:K50)</f>
        <v>52709</v>
      </c>
      <c r="L51" s="17">
        <f t="shared" ref="L51" si="7">SUM(L32:L50)</f>
        <v>33528</v>
      </c>
      <c r="M51" s="17">
        <f>SUM(M32:M50)</f>
        <v>4387532</v>
      </c>
      <c r="O51" s="23"/>
    </row>
    <row r="56" spans="1:15" x14ac:dyDescent="0.25">
      <c r="H56" s="90" t="s">
        <v>81</v>
      </c>
      <c r="I56" s="91"/>
      <c r="J56" s="91"/>
      <c r="K56" s="91"/>
      <c r="L56" s="91"/>
      <c r="M56" s="91"/>
    </row>
    <row r="57" spans="1:15" x14ac:dyDescent="0.25">
      <c r="H57" s="91"/>
      <c r="I57" s="91"/>
      <c r="J57" s="91"/>
      <c r="K57" s="91"/>
      <c r="L57" s="91"/>
      <c r="M57" s="91"/>
    </row>
    <row r="58" spans="1:15" x14ac:dyDescent="0.25">
      <c r="H58" s="91"/>
      <c r="I58" s="91"/>
      <c r="J58" s="91"/>
      <c r="K58" s="91"/>
      <c r="L58" s="91"/>
      <c r="M58" s="91"/>
    </row>
    <row r="59" spans="1:15" x14ac:dyDescent="0.25">
      <c r="H59" s="91"/>
      <c r="I59" s="91"/>
      <c r="J59" s="91"/>
      <c r="K59" s="91"/>
      <c r="L59" s="91"/>
      <c r="M59" s="91"/>
    </row>
    <row r="60" spans="1:15" x14ac:dyDescent="0.25">
      <c r="H60" s="91"/>
      <c r="I60" s="91"/>
      <c r="J60" s="91"/>
      <c r="K60" s="91"/>
      <c r="L60" s="91"/>
      <c r="M60" s="91"/>
    </row>
    <row r="61" spans="1:15" x14ac:dyDescent="0.25">
      <c r="H61" s="91"/>
      <c r="I61" s="91"/>
      <c r="J61" s="91"/>
      <c r="K61" s="91"/>
      <c r="L61" s="91"/>
      <c r="M61" s="91"/>
    </row>
    <row r="62" spans="1:15" ht="18.75" x14ac:dyDescent="0.3">
      <c r="A62" s="112" t="s">
        <v>71</v>
      </c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4"/>
    </row>
    <row r="63" spans="1:15" x14ac:dyDescent="0.25">
      <c r="A63" s="95" t="s">
        <v>40</v>
      </c>
      <c r="B63" s="96"/>
      <c r="C63" s="96"/>
      <c r="D63" s="92" t="s">
        <v>0</v>
      </c>
      <c r="E63" s="92"/>
      <c r="F63" s="92"/>
      <c r="G63" s="92"/>
      <c r="H63" s="92"/>
      <c r="I63" s="92"/>
      <c r="J63" s="92"/>
      <c r="K63" s="92"/>
      <c r="L63" s="92"/>
      <c r="M63" s="92"/>
    </row>
    <row r="64" spans="1:15" ht="22.5" x14ac:dyDescent="0.25">
      <c r="A64" s="98"/>
      <c r="B64" s="99"/>
      <c r="C64" s="99"/>
      <c r="D64" s="43" t="s">
        <v>10</v>
      </c>
      <c r="E64" s="43" t="s">
        <v>1</v>
      </c>
      <c r="F64" s="43" t="s">
        <v>2</v>
      </c>
      <c r="G64" s="43" t="s">
        <v>3</v>
      </c>
      <c r="H64" s="43" t="s">
        <v>4</v>
      </c>
      <c r="I64" s="43" t="s">
        <v>5</v>
      </c>
      <c r="J64" s="43" t="s">
        <v>11</v>
      </c>
      <c r="K64" s="43" t="s">
        <v>6</v>
      </c>
      <c r="L64" s="43" t="s">
        <v>7</v>
      </c>
      <c r="M64" s="44" t="s">
        <v>8</v>
      </c>
    </row>
    <row r="65" spans="1:13" x14ac:dyDescent="0.25">
      <c r="A65" s="101"/>
      <c r="B65" s="102"/>
      <c r="C65" s="102"/>
      <c r="D65" s="92" t="s">
        <v>66</v>
      </c>
      <c r="E65" s="92"/>
      <c r="F65" s="92"/>
      <c r="G65" s="92"/>
      <c r="H65" s="92"/>
      <c r="I65" s="92"/>
      <c r="J65" s="92"/>
      <c r="K65" s="92"/>
      <c r="L65" s="92"/>
      <c r="M65" s="92"/>
    </row>
    <row r="66" spans="1:13" x14ac:dyDescent="0.25">
      <c r="A66" s="109" t="s">
        <v>61</v>
      </c>
      <c r="B66" s="107" t="s">
        <v>42</v>
      </c>
      <c r="C66" s="107"/>
      <c r="D66" s="2">
        <f>AND!E36</f>
        <v>4372</v>
      </c>
      <c r="E66" s="2">
        <f>AND!F36</f>
        <v>532530</v>
      </c>
      <c r="F66" s="2">
        <f>AND!G36</f>
        <v>39440</v>
      </c>
      <c r="G66" s="2">
        <f>AND!H36</f>
        <v>152656</v>
      </c>
      <c r="H66" s="2">
        <f>AND!I36</f>
        <v>27864</v>
      </c>
      <c r="I66" s="2">
        <f>AND!J36</f>
        <v>3926</v>
      </c>
      <c r="J66" s="2">
        <f>AND!K36</f>
        <v>12300</v>
      </c>
      <c r="K66" s="2">
        <f>AND!L36</f>
        <v>9123</v>
      </c>
      <c r="L66" s="2">
        <f>AND!M36</f>
        <v>2852</v>
      </c>
      <c r="M66" s="15">
        <f>SUM(D66:L66)</f>
        <v>785063</v>
      </c>
    </row>
    <row r="67" spans="1:13" x14ac:dyDescent="0.25">
      <c r="A67" s="110"/>
      <c r="B67" s="106" t="s">
        <v>43</v>
      </c>
      <c r="C67" s="106"/>
      <c r="D67" s="5">
        <f>ARA!E36</f>
        <v>487</v>
      </c>
      <c r="E67" s="5">
        <f>ARA!F36</f>
        <v>100542</v>
      </c>
      <c r="F67" s="5">
        <f>ARA!G36</f>
        <v>5382</v>
      </c>
      <c r="G67" s="5">
        <f>ARA!H36</f>
        <v>36145</v>
      </c>
      <c r="H67" s="5">
        <f>ARA!I36</f>
        <v>8806</v>
      </c>
      <c r="I67" s="5">
        <f>ARA!J36</f>
        <v>952</v>
      </c>
      <c r="J67" s="5">
        <f>ARA!K36</f>
        <v>6619</v>
      </c>
      <c r="K67" s="5">
        <f>ARA!L36</f>
        <v>3686</v>
      </c>
      <c r="L67" s="5">
        <f>ARA!M36</f>
        <v>3441</v>
      </c>
      <c r="M67" s="16">
        <f t="shared" ref="M67:M84" si="8">SUM(D67:L67)</f>
        <v>166060</v>
      </c>
    </row>
    <row r="68" spans="1:13" x14ac:dyDescent="0.25">
      <c r="A68" s="110"/>
      <c r="B68" s="107" t="s">
        <v>44</v>
      </c>
      <c r="C68" s="107"/>
      <c r="D68" s="2">
        <f>AST!E36</f>
        <v>372</v>
      </c>
      <c r="E68" s="2">
        <f>AST!F36</f>
        <v>91635</v>
      </c>
      <c r="F68" s="2">
        <f>AST!G36</f>
        <v>4636</v>
      </c>
      <c r="G68" s="2">
        <f>AST!H36</f>
        <v>18011</v>
      </c>
      <c r="H68" s="2">
        <f>AST!I36</f>
        <v>5137</v>
      </c>
      <c r="I68" s="2">
        <f>AST!J36</f>
        <v>837</v>
      </c>
      <c r="J68" s="2">
        <f>AST!K36</f>
        <v>2050</v>
      </c>
      <c r="K68" s="2">
        <f>AST!L36</f>
        <v>1352</v>
      </c>
      <c r="L68" s="2">
        <f>AST!M36</f>
        <v>494</v>
      </c>
      <c r="M68" s="15">
        <f t="shared" si="8"/>
        <v>124524</v>
      </c>
    </row>
    <row r="69" spans="1:13" x14ac:dyDescent="0.25">
      <c r="A69" s="110"/>
      <c r="B69" s="106" t="s">
        <v>45</v>
      </c>
      <c r="C69" s="106"/>
      <c r="D69" s="5">
        <f>BAL!E36</f>
        <v>3735</v>
      </c>
      <c r="E69" s="5">
        <f>BAL!F36</f>
        <v>74917</v>
      </c>
      <c r="F69" s="5">
        <f>BAL!G36</f>
        <v>10533</v>
      </c>
      <c r="G69" s="5">
        <f>BAL!H36</f>
        <v>25773</v>
      </c>
      <c r="H69" s="5">
        <f>BAL!I36</f>
        <v>4123</v>
      </c>
      <c r="I69" s="5">
        <f>BAL!J36</f>
        <v>1131</v>
      </c>
      <c r="J69" s="5">
        <f>BAL!K36</f>
        <v>1313</v>
      </c>
      <c r="K69" s="5">
        <f>BAL!L36</f>
        <v>128</v>
      </c>
      <c r="L69" s="5">
        <f>BAL!M36</f>
        <v>169</v>
      </c>
      <c r="M69" s="16">
        <f t="shared" si="8"/>
        <v>121822</v>
      </c>
    </row>
    <row r="70" spans="1:13" x14ac:dyDescent="0.25">
      <c r="A70" s="110"/>
      <c r="B70" s="107" t="s">
        <v>46</v>
      </c>
      <c r="C70" s="107"/>
      <c r="D70" s="2">
        <f>CANA!E36</f>
        <v>2279</v>
      </c>
      <c r="E70" s="2">
        <f>CANA!F36</f>
        <v>148869</v>
      </c>
      <c r="F70" s="2">
        <f>CANA!G36</f>
        <v>6927</v>
      </c>
      <c r="G70" s="2">
        <f>CANA!H36</f>
        <v>46675</v>
      </c>
      <c r="H70" s="2">
        <f>CANA!I36</f>
        <v>8046</v>
      </c>
      <c r="I70" s="2">
        <f>CANA!J36</f>
        <v>1959</v>
      </c>
      <c r="J70" s="2">
        <f>CANA!K36</f>
        <v>2548</v>
      </c>
      <c r="K70" s="2">
        <f>CANA!L36</f>
        <v>34</v>
      </c>
      <c r="L70" s="2">
        <f>CANA!M36</f>
        <v>111</v>
      </c>
      <c r="M70" s="15">
        <f t="shared" si="8"/>
        <v>217448</v>
      </c>
    </row>
    <row r="71" spans="1:13" x14ac:dyDescent="0.25">
      <c r="A71" s="110"/>
      <c r="B71" s="106" t="s">
        <v>47</v>
      </c>
      <c r="C71" s="106"/>
      <c r="D71" s="5">
        <f>CANT!E36</f>
        <v>315</v>
      </c>
      <c r="E71" s="5">
        <f>CANT!F36</f>
        <v>52241</v>
      </c>
      <c r="F71" s="5">
        <f>CANT!G36</f>
        <v>3133</v>
      </c>
      <c r="G71" s="5">
        <f>CANT!H36</f>
        <v>11531</v>
      </c>
      <c r="H71" s="5">
        <f>CANT!I36</f>
        <v>2622</v>
      </c>
      <c r="I71" s="5">
        <f>CANT!J36</f>
        <v>411</v>
      </c>
      <c r="J71" s="5">
        <f>CANT!K36</f>
        <v>1403</v>
      </c>
      <c r="K71" s="5">
        <f>CANT!L36</f>
        <v>619</v>
      </c>
      <c r="L71" s="5">
        <f>CANT!M36</f>
        <v>357</v>
      </c>
      <c r="M71" s="16">
        <f t="shared" si="8"/>
        <v>72632</v>
      </c>
    </row>
    <row r="72" spans="1:13" x14ac:dyDescent="0.25">
      <c r="A72" s="110"/>
      <c r="B72" s="107" t="s">
        <v>48</v>
      </c>
      <c r="C72" s="107"/>
      <c r="D72" s="2">
        <f>CLM!E36</f>
        <v>443</v>
      </c>
      <c r="E72" s="27">
        <f>CLM!F36</f>
        <v>148362</v>
      </c>
      <c r="F72" s="27">
        <f>CLM!G36</f>
        <v>5727</v>
      </c>
      <c r="G72" s="27">
        <f>CLM!H36</f>
        <v>49493</v>
      </c>
      <c r="H72" s="27">
        <f>CLM!I36</f>
        <v>15158</v>
      </c>
      <c r="I72" s="27">
        <f>CLM!J36</f>
        <v>1121</v>
      </c>
      <c r="J72" s="27">
        <f>CLM!K36</f>
        <v>12360</v>
      </c>
      <c r="K72" s="27">
        <f>CLM!L36</f>
        <v>9054</v>
      </c>
      <c r="L72" s="27">
        <f>CLM!M36</f>
        <v>6830</v>
      </c>
      <c r="M72" s="15">
        <f t="shared" si="8"/>
        <v>248548</v>
      </c>
    </row>
    <row r="73" spans="1:13" x14ac:dyDescent="0.25">
      <c r="A73" s="110"/>
      <c r="B73" s="106" t="s">
        <v>49</v>
      </c>
      <c r="C73" s="106"/>
      <c r="D73" s="5">
        <f>CYL!E36</f>
        <v>595</v>
      </c>
      <c r="E73" s="5">
        <f>CYL!F36</f>
        <v>172797</v>
      </c>
      <c r="F73" s="5">
        <f>CYL!G36</f>
        <v>6109</v>
      </c>
      <c r="G73" s="5">
        <f>CYL!H36</f>
        <v>38986</v>
      </c>
      <c r="H73" s="5">
        <f>CYL!I36</f>
        <v>12877</v>
      </c>
      <c r="I73" s="5">
        <f>CYL!J36</f>
        <v>1121</v>
      </c>
      <c r="J73" s="5">
        <f>CYL!K36</f>
        <v>7683</v>
      </c>
      <c r="K73" s="5">
        <f>CYL!L36</f>
        <v>5899</v>
      </c>
      <c r="L73" s="5">
        <f>CYL!M36</f>
        <v>4829</v>
      </c>
      <c r="M73" s="16">
        <f t="shared" si="8"/>
        <v>250896</v>
      </c>
    </row>
    <row r="74" spans="1:13" x14ac:dyDescent="0.25">
      <c r="A74" s="110"/>
      <c r="B74" s="107" t="s">
        <v>50</v>
      </c>
      <c r="C74" s="107"/>
      <c r="D74" s="2">
        <f>CAT!E36</f>
        <v>4947</v>
      </c>
      <c r="E74" s="2">
        <f>CAT!F36</f>
        <v>374555</v>
      </c>
      <c r="F74" s="2">
        <f>CAT!G36</f>
        <v>42329</v>
      </c>
      <c r="G74" s="2">
        <f>CAT!H36</f>
        <v>99547</v>
      </c>
      <c r="H74" s="2">
        <f>CAT!I36</f>
        <v>25072</v>
      </c>
      <c r="I74" s="2">
        <f>CAT!J36</f>
        <v>4337</v>
      </c>
      <c r="J74" s="2">
        <f>CAT!K36</f>
        <v>13864</v>
      </c>
      <c r="K74" s="2">
        <f>CAT!L36</f>
        <v>2050</v>
      </c>
      <c r="L74" s="2">
        <f>CAT!M36</f>
        <v>1742</v>
      </c>
      <c r="M74" s="15">
        <f t="shared" si="8"/>
        <v>568443</v>
      </c>
    </row>
    <row r="75" spans="1:13" x14ac:dyDescent="0.25">
      <c r="A75" s="110"/>
      <c r="B75" s="106" t="s">
        <v>51</v>
      </c>
      <c r="C75" s="106"/>
      <c r="D75" s="5">
        <f>'CEU '!E36</f>
        <v>82</v>
      </c>
      <c r="E75" s="5">
        <f>'CEU '!F36</f>
        <v>3403</v>
      </c>
      <c r="F75" s="5">
        <f>'CEU '!G36</f>
        <v>274</v>
      </c>
      <c r="G75" s="5">
        <f>'CEU '!H36</f>
        <v>523</v>
      </c>
      <c r="H75" s="5">
        <f>'CEU '!I36</f>
        <v>150</v>
      </c>
      <c r="I75" s="5">
        <f>'CEU '!J36</f>
        <v>16</v>
      </c>
      <c r="J75" s="5">
        <f>'CEU '!K36</f>
        <v>19</v>
      </c>
      <c r="K75" s="5">
        <f>'CEU '!L36</f>
        <v>0</v>
      </c>
      <c r="L75" s="5">
        <f>'CEU '!M36</f>
        <v>1</v>
      </c>
      <c r="M75" s="16">
        <f t="shared" si="8"/>
        <v>4468</v>
      </c>
    </row>
    <row r="76" spans="1:13" x14ac:dyDescent="0.25">
      <c r="A76" s="110"/>
      <c r="B76" s="107" t="s">
        <v>52</v>
      </c>
      <c r="C76" s="107"/>
      <c r="D76" s="2">
        <f>EXT!E36</f>
        <v>305</v>
      </c>
      <c r="E76" s="27">
        <f>EXT!F36</f>
        <v>82834</v>
      </c>
      <c r="F76" s="27">
        <f>EXT!G36</f>
        <v>2975</v>
      </c>
      <c r="G76" s="27">
        <f>EXT!H36</f>
        <v>23098</v>
      </c>
      <c r="H76" s="27">
        <f>EXT!I36</f>
        <v>4886</v>
      </c>
      <c r="I76" s="27">
        <f>EXT!J36</f>
        <v>571</v>
      </c>
      <c r="J76" s="27">
        <f>EXT!K36</f>
        <v>3620</v>
      </c>
      <c r="K76" s="27">
        <f>EXT!L36</f>
        <v>2631</v>
      </c>
      <c r="L76" s="27">
        <f>EXT!M36</f>
        <v>1722</v>
      </c>
      <c r="M76" s="15">
        <f t="shared" si="8"/>
        <v>122642</v>
      </c>
    </row>
    <row r="77" spans="1:13" x14ac:dyDescent="0.25">
      <c r="A77" s="110"/>
      <c r="B77" s="106" t="s">
        <v>53</v>
      </c>
      <c r="C77" s="106"/>
      <c r="D77" s="5">
        <f>GAL!E36</f>
        <v>716</v>
      </c>
      <c r="E77" s="5">
        <f>GAL!F36</f>
        <v>255454</v>
      </c>
      <c r="F77" s="5">
        <f>GAL!G36</f>
        <v>10484</v>
      </c>
      <c r="G77" s="5">
        <f>GAL!H36</f>
        <v>64969</v>
      </c>
      <c r="H77" s="5">
        <f>GAL!I36</f>
        <v>14213</v>
      </c>
      <c r="I77" s="5">
        <f>GAL!J36</f>
        <v>1475</v>
      </c>
      <c r="J77" s="5">
        <f>GAL!K36</f>
        <v>7783</v>
      </c>
      <c r="K77" s="5">
        <f>GAL!L36</f>
        <v>8246</v>
      </c>
      <c r="L77" s="5">
        <f>GAL!M36</f>
        <v>3875</v>
      </c>
      <c r="M77" s="16">
        <f t="shared" si="8"/>
        <v>367215</v>
      </c>
    </row>
    <row r="78" spans="1:13" x14ac:dyDescent="0.25">
      <c r="A78" s="110"/>
      <c r="B78" s="107" t="s">
        <v>54</v>
      </c>
      <c r="C78" s="107"/>
      <c r="D78" s="2">
        <f>MAD!E36</f>
        <v>5015</v>
      </c>
      <c r="E78" s="27">
        <f>MAD!F36</f>
        <v>310453</v>
      </c>
      <c r="F78" s="27">
        <f>MAD!G36</f>
        <v>17276</v>
      </c>
      <c r="G78" s="27">
        <f>MAD!H36</f>
        <v>45178</v>
      </c>
      <c r="H78" s="27">
        <f>MAD!I36</f>
        <v>8890</v>
      </c>
      <c r="I78" s="27">
        <f>MAD!J36</f>
        <v>1879</v>
      </c>
      <c r="J78" s="27">
        <f>MAD!K36</f>
        <v>4383</v>
      </c>
      <c r="K78" s="27">
        <f>MAD!L36</f>
        <v>240</v>
      </c>
      <c r="L78" s="27">
        <f>MAD!M36</f>
        <v>361</v>
      </c>
      <c r="M78" s="15">
        <f t="shared" si="8"/>
        <v>393675</v>
      </c>
    </row>
    <row r="79" spans="1:13" x14ac:dyDescent="0.25">
      <c r="A79" s="110"/>
      <c r="B79" s="106" t="s">
        <v>55</v>
      </c>
      <c r="C79" s="106"/>
      <c r="D79" s="5">
        <f>MEL!E36</f>
        <v>189</v>
      </c>
      <c r="E79" s="5">
        <f>MEL!F36</f>
        <v>9310</v>
      </c>
      <c r="F79" s="5">
        <f>MEL!G36</f>
        <v>436</v>
      </c>
      <c r="G79" s="5">
        <f>MEL!H36</f>
        <v>1166</v>
      </c>
      <c r="H79" s="5">
        <f>MEL!I36</f>
        <v>177</v>
      </c>
      <c r="I79" s="5">
        <f>MEL!J36</f>
        <v>30</v>
      </c>
      <c r="J79" s="5">
        <f>MEL!K36</f>
        <v>3</v>
      </c>
      <c r="K79" s="5">
        <f>MEL!L36</f>
        <v>2</v>
      </c>
      <c r="L79" s="5">
        <f>MEL!M36</f>
        <v>20</v>
      </c>
      <c r="M79" s="16">
        <f t="shared" si="8"/>
        <v>11333</v>
      </c>
    </row>
    <row r="80" spans="1:13" x14ac:dyDescent="0.25">
      <c r="A80" s="110"/>
      <c r="B80" s="107" t="s">
        <v>60</v>
      </c>
      <c r="C80" s="107"/>
      <c r="D80" s="2">
        <f>MUR!E36</f>
        <v>434</v>
      </c>
      <c r="E80" s="2">
        <f>MUR!F36</f>
        <v>141948</v>
      </c>
      <c r="F80" s="2">
        <f>MUR!G36</f>
        <v>7423</v>
      </c>
      <c r="G80" s="2">
        <f>MUR!H36</f>
        <v>29410</v>
      </c>
      <c r="H80" s="2">
        <f>MUR!I36</f>
        <v>13469</v>
      </c>
      <c r="I80" s="2">
        <f>MUR!J36</f>
        <v>1256</v>
      </c>
      <c r="J80" s="2">
        <f>MUR!K36</f>
        <v>10555</v>
      </c>
      <c r="K80" s="2">
        <f>MUR!L36</f>
        <v>674</v>
      </c>
      <c r="L80" s="2">
        <f>MUR!M36</f>
        <v>449</v>
      </c>
      <c r="M80" s="15">
        <f t="shared" si="8"/>
        <v>205618</v>
      </c>
    </row>
    <row r="81" spans="1:13" x14ac:dyDescent="0.25">
      <c r="A81" s="110"/>
      <c r="B81" s="106" t="s">
        <v>56</v>
      </c>
      <c r="C81" s="106"/>
      <c r="D81" s="5">
        <f>NAV!E36</f>
        <v>141</v>
      </c>
      <c r="E81" s="5">
        <f>NAV!F36</f>
        <v>55865</v>
      </c>
      <c r="F81" s="5">
        <f>NAV!G36</f>
        <v>2300</v>
      </c>
      <c r="G81" s="5">
        <f>NAV!H36</f>
        <v>14137</v>
      </c>
      <c r="H81" s="5">
        <f>NAV!I36</f>
        <v>4438</v>
      </c>
      <c r="I81" s="5">
        <f>NAV!J36</f>
        <v>374</v>
      </c>
      <c r="J81" s="5">
        <f>NAV!K36</f>
        <v>3963</v>
      </c>
      <c r="K81" s="5">
        <f>NAV!L36</f>
        <v>1737</v>
      </c>
      <c r="L81" s="5">
        <f>NAV!M36</f>
        <v>754</v>
      </c>
      <c r="M81" s="16">
        <f t="shared" si="8"/>
        <v>83709</v>
      </c>
    </row>
    <row r="82" spans="1:13" x14ac:dyDescent="0.25">
      <c r="A82" s="110"/>
      <c r="B82" s="107" t="s">
        <v>57</v>
      </c>
      <c r="C82" s="107"/>
      <c r="D82" s="2">
        <f>PV!E36</f>
        <v>451</v>
      </c>
      <c r="E82" s="27">
        <f>PV!F36</f>
        <v>85521</v>
      </c>
      <c r="F82" s="27">
        <f>PV!G36</f>
        <v>5052</v>
      </c>
      <c r="G82" s="27">
        <f>PV!H36</f>
        <v>17784</v>
      </c>
      <c r="H82" s="27">
        <f>PV!I36</f>
        <v>3535</v>
      </c>
      <c r="I82" s="27">
        <f>PV!J36</f>
        <v>860</v>
      </c>
      <c r="J82" s="27">
        <f>PV!K36</f>
        <v>1531</v>
      </c>
      <c r="K82" s="27">
        <f>PV!L36</f>
        <v>256</v>
      </c>
      <c r="L82" s="27">
        <f>PV!M36</f>
        <v>205</v>
      </c>
      <c r="M82" s="15">
        <f t="shared" si="8"/>
        <v>115195</v>
      </c>
    </row>
    <row r="83" spans="1:13" x14ac:dyDescent="0.25">
      <c r="A83" s="110"/>
      <c r="B83" s="106" t="s">
        <v>58</v>
      </c>
      <c r="C83" s="106"/>
      <c r="D83" s="5">
        <f>RIO!E36</f>
        <v>275</v>
      </c>
      <c r="E83" s="5">
        <f>RIO!F36</f>
        <v>28025</v>
      </c>
      <c r="F83" s="5">
        <f>RIO!G36</f>
        <v>1292</v>
      </c>
      <c r="G83" s="5">
        <f>RIO!H36</f>
        <v>8362</v>
      </c>
      <c r="H83" s="5">
        <f>RIO!I36</f>
        <v>1832</v>
      </c>
      <c r="I83" s="5">
        <f>RIO!J36</f>
        <v>130</v>
      </c>
      <c r="J83" s="5">
        <f>RIO!K36</f>
        <v>1247</v>
      </c>
      <c r="K83" s="5">
        <f>RIO!L36</f>
        <v>1345</v>
      </c>
      <c r="L83" s="5">
        <f>RIO!M36</f>
        <v>790</v>
      </c>
      <c r="M83" s="16">
        <f t="shared" si="8"/>
        <v>43298</v>
      </c>
    </row>
    <row r="84" spans="1:13" x14ac:dyDescent="0.25">
      <c r="A84" s="110"/>
      <c r="B84" s="107" t="s">
        <v>59</v>
      </c>
      <c r="C84" s="107"/>
      <c r="D84" s="5">
        <f>VAL!E36</f>
        <v>366</v>
      </c>
      <c r="E84" s="5">
        <f>VAL!F36</f>
        <v>183010</v>
      </c>
      <c r="F84" s="5">
        <f>VAL!G36</f>
        <v>18156</v>
      </c>
      <c r="G84" s="5">
        <f>VAL!H36</f>
        <v>35367</v>
      </c>
      <c r="H84" s="5">
        <f>VAL!I36</f>
        <v>10663</v>
      </c>
      <c r="I84" s="5">
        <f>VAL!J36</f>
        <v>1052</v>
      </c>
      <c r="J84" s="5">
        <f>VAL!K36</f>
        <v>5091</v>
      </c>
      <c r="K84" s="5">
        <f>VAL!L36</f>
        <v>1640</v>
      </c>
      <c r="L84" s="5">
        <f>VAL!M36</f>
        <v>1656</v>
      </c>
      <c r="M84" s="15">
        <f t="shared" si="8"/>
        <v>257001</v>
      </c>
    </row>
    <row r="85" spans="1:13" x14ac:dyDescent="0.25">
      <c r="A85" s="111"/>
      <c r="B85" s="108" t="s">
        <v>8</v>
      </c>
      <c r="C85" s="108"/>
      <c r="D85" s="17">
        <f>SUM(D66:D84)</f>
        <v>25519</v>
      </c>
      <c r="E85" s="17">
        <f t="shared" ref="E85:M85" si="9">SUM(E66:E84)</f>
        <v>2852271</v>
      </c>
      <c r="F85" s="17">
        <f t="shared" si="9"/>
        <v>189884</v>
      </c>
      <c r="G85" s="17">
        <f t="shared" si="9"/>
        <v>718811</v>
      </c>
      <c r="H85" s="17">
        <f t="shared" si="9"/>
        <v>171958</v>
      </c>
      <c r="I85" s="17">
        <f t="shared" si="9"/>
        <v>23438</v>
      </c>
      <c r="J85" s="17">
        <f t="shared" si="9"/>
        <v>98335</v>
      </c>
      <c r="K85" s="17">
        <f t="shared" si="9"/>
        <v>48716</v>
      </c>
      <c r="L85" s="17">
        <f t="shared" si="9"/>
        <v>30658</v>
      </c>
      <c r="M85" s="17">
        <f t="shared" si="9"/>
        <v>4159590</v>
      </c>
    </row>
    <row r="86" spans="1:13" x14ac:dyDescent="0.25">
      <c r="A86" s="109" t="s">
        <v>62</v>
      </c>
      <c r="B86" s="107" t="s">
        <v>42</v>
      </c>
      <c r="C86" s="107"/>
      <c r="D86" s="2">
        <f>AND!E37</f>
        <v>401</v>
      </c>
      <c r="E86" s="2">
        <f>AND!F37</f>
        <v>46258</v>
      </c>
      <c r="F86" s="2">
        <f>AND!G37</f>
        <v>2675</v>
      </c>
      <c r="G86" s="2">
        <f>AND!H37</f>
        <v>15272</v>
      </c>
      <c r="H86" s="2">
        <f>AND!I37</f>
        <v>4520</v>
      </c>
      <c r="I86" s="2">
        <f>AND!J37</f>
        <v>509</v>
      </c>
      <c r="J86" s="2">
        <f>AND!K37</f>
        <v>3751</v>
      </c>
      <c r="K86" s="2">
        <f>AND!L37</f>
        <v>124</v>
      </c>
      <c r="L86" s="2">
        <f>AND!M37</f>
        <v>231</v>
      </c>
      <c r="M86" s="15">
        <f>SUM(D86:L86)</f>
        <v>73741</v>
      </c>
    </row>
    <row r="87" spans="1:13" x14ac:dyDescent="0.25">
      <c r="A87" s="110"/>
      <c r="B87" s="106" t="s">
        <v>43</v>
      </c>
      <c r="C87" s="106"/>
      <c r="D87" s="5">
        <f>ARA!E37</f>
        <v>47</v>
      </c>
      <c r="E87" s="5">
        <f>ARA!F37</f>
        <v>13317</v>
      </c>
      <c r="F87" s="5">
        <f>ARA!G37</f>
        <v>451</v>
      </c>
      <c r="G87" s="5">
        <f>ARA!H37</f>
        <v>4329</v>
      </c>
      <c r="H87" s="5">
        <f>ARA!I37</f>
        <v>1480</v>
      </c>
      <c r="I87" s="5">
        <f>ARA!J37</f>
        <v>137</v>
      </c>
      <c r="J87" s="5">
        <f>ARA!K37</f>
        <v>1742</v>
      </c>
      <c r="K87" s="5">
        <f>ARA!L37</f>
        <v>42</v>
      </c>
      <c r="L87" s="5">
        <f>ARA!M37</f>
        <v>82</v>
      </c>
      <c r="M87" s="16">
        <f t="shared" ref="M87:M104" si="10">SUM(D87:L87)</f>
        <v>21627</v>
      </c>
    </row>
    <row r="88" spans="1:13" x14ac:dyDescent="0.25">
      <c r="A88" s="110"/>
      <c r="B88" s="107" t="s">
        <v>44</v>
      </c>
      <c r="C88" s="107"/>
      <c r="D88" s="2">
        <f>AST!E37</f>
        <v>15</v>
      </c>
      <c r="E88" s="2">
        <f>AST!F37</f>
        <v>5433</v>
      </c>
      <c r="F88" s="2">
        <f>AST!G37</f>
        <v>230</v>
      </c>
      <c r="G88" s="2">
        <f>AST!H37</f>
        <v>1511</v>
      </c>
      <c r="H88" s="2">
        <f>AST!I37</f>
        <v>616</v>
      </c>
      <c r="I88" s="2">
        <f>AST!J37</f>
        <v>104</v>
      </c>
      <c r="J88" s="2">
        <f>AST!K37</f>
        <v>310</v>
      </c>
      <c r="K88" s="2">
        <f>AST!L37</f>
        <v>3</v>
      </c>
      <c r="L88" s="2">
        <f>AST!M37</f>
        <v>10</v>
      </c>
      <c r="M88" s="15">
        <f t="shared" si="10"/>
        <v>8232</v>
      </c>
    </row>
    <row r="89" spans="1:13" x14ac:dyDescent="0.25">
      <c r="A89" s="110"/>
      <c r="B89" s="106" t="s">
        <v>45</v>
      </c>
      <c r="C89" s="106"/>
      <c r="D89" s="5">
        <f>BAL!E37</f>
        <v>518</v>
      </c>
      <c r="E89" s="5">
        <f>BAL!F37</f>
        <v>9970</v>
      </c>
      <c r="F89" s="5">
        <f>BAL!G37</f>
        <v>823</v>
      </c>
      <c r="G89" s="5">
        <f>BAL!H37</f>
        <v>3342</v>
      </c>
      <c r="H89" s="5">
        <f>BAL!I37</f>
        <v>772</v>
      </c>
      <c r="I89" s="5">
        <f>BAL!J37</f>
        <v>188</v>
      </c>
      <c r="J89" s="5">
        <f>BAL!K37</f>
        <v>305</v>
      </c>
      <c r="K89" s="5">
        <f>BAL!L37</f>
        <v>1</v>
      </c>
      <c r="L89" s="5">
        <f>BAL!M37</f>
        <v>6</v>
      </c>
      <c r="M89" s="16">
        <f t="shared" si="10"/>
        <v>15925</v>
      </c>
    </row>
    <row r="90" spans="1:13" x14ac:dyDescent="0.25">
      <c r="A90" s="110"/>
      <c r="B90" s="107" t="s">
        <v>46</v>
      </c>
      <c r="C90" s="107"/>
      <c r="D90" s="2">
        <f>CANA!E37</f>
        <v>188</v>
      </c>
      <c r="E90" s="2">
        <f>CANA!F37</f>
        <v>24667</v>
      </c>
      <c r="F90" s="2">
        <f>CANA!G37</f>
        <v>724</v>
      </c>
      <c r="G90" s="2">
        <f>CANA!H37</f>
        <v>5763</v>
      </c>
      <c r="H90" s="2">
        <f>CANA!I37</f>
        <v>1632</v>
      </c>
      <c r="I90" s="2">
        <f>CANA!J37</f>
        <v>314</v>
      </c>
      <c r="J90" s="2">
        <f>CANA!K37</f>
        <v>690</v>
      </c>
      <c r="K90" s="2">
        <f>CANA!L37</f>
        <v>2</v>
      </c>
      <c r="L90" s="2">
        <f>CANA!M37</f>
        <v>8</v>
      </c>
      <c r="M90" s="15">
        <f t="shared" si="10"/>
        <v>33988</v>
      </c>
    </row>
    <row r="91" spans="1:13" x14ac:dyDescent="0.25">
      <c r="A91" s="110"/>
      <c r="B91" s="106" t="s">
        <v>47</v>
      </c>
      <c r="C91" s="106"/>
      <c r="D91" s="5">
        <f>CANT!E37</f>
        <v>57</v>
      </c>
      <c r="E91" s="5">
        <f>CANT!F37</f>
        <v>8005</v>
      </c>
      <c r="F91" s="5">
        <f>CANT!G37</f>
        <v>529</v>
      </c>
      <c r="G91" s="5">
        <f>CANT!H37</f>
        <v>1987</v>
      </c>
      <c r="H91" s="5">
        <f>CANT!I37</f>
        <v>515</v>
      </c>
      <c r="I91" s="5">
        <f>CANT!J37</f>
        <v>99</v>
      </c>
      <c r="J91" s="5">
        <f>CANT!K37</f>
        <v>422</v>
      </c>
      <c r="K91" s="5">
        <f>CANT!L37</f>
        <v>14</v>
      </c>
      <c r="L91" s="5">
        <f>CANT!M37</f>
        <v>17</v>
      </c>
      <c r="M91" s="16">
        <f t="shared" si="10"/>
        <v>11645</v>
      </c>
    </row>
    <row r="92" spans="1:13" x14ac:dyDescent="0.25">
      <c r="A92" s="110"/>
      <c r="B92" s="107" t="s">
        <v>48</v>
      </c>
      <c r="C92" s="107"/>
      <c r="D92" s="2">
        <f>CLM!E37</f>
        <v>39</v>
      </c>
      <c r="E92" s="27">
        <f>CLM!F37</f>
        <v>18879</v>
      </c>
      <c r="F92" s="27">
        <f>CLM!G37</f>
        <v>627</v>
      </c>
      <c r="G92" s="27">
        <f>CLM!H37</f>
        <v>6071</v>
      </c>
      <c r="H92" s="27">
        <f>CLM!I37</f>
        <v>2262</v>
      </c>
      <c r="I92" s="27">
        <f>CLM!J37</f>
        <v>211</v>
      </c>
      <c r="J92" s="27">
        <f>CLM!K37</f>
        <v>3273</v>
      </c>
      <c r="K92" s="27">
        <f>CLM!L37</f>
        <v>82</v>
      </c>
      <c r="L92" s="27">
        <f>CLM!M37</f>
        <v>87</v>
      </c>
      <c r="M92" s="15">
        <f t="shared" si="10"/>
        <v>31531</v>
      </c>
    </row>
    <row r="93" spans="1:13" x14ac:dyDescent="0.25">
      <c r="A93" s="110"/>
      <c r="B93" s="106" t="s">
        <v>49</v>
      </c>
      <c r="C93" s="106"/>
      <c r="D93" s="5">
        <f>CYL!E37</f>
        <v>34</v>
      </c>
      <c r="E93" s="5">
        <f>CYL!F37</f>
        <v>10042</v>
      </c>
      <c r="F93" s="5">
        <f>CYL!G37</f>
        <v>420</v>
      </c>
      <c r="G93" s="5">
        <f>CYL!H37</f>
        <v>2306</v>
      </c>
      <c r="H93" s="5">
        <f>CYL!I37</f>
        <v>823</v>
      </c>
      <c r="I93" s="5">
        <f>CYL!J37</f>
        <v>64</v>
      </c>
      <c r="J93" s="5">
        <f>CYL!K37</f>
        <v>867</v>
      </c>
      <c r="K93" s="5">
        <f>CYL!L37</f>
        <v>29</v>
      </c>
      <c r="L93" s="5">
        <f>CYL!M37</f>
        <v>27</v>
      </c>
      <c r="M93" s="16">
        <f t="shared" si="10"/>
        <v>14612</v>
      </c>
    </row>
    <row r="94" spans="1:13" x14ac:dyDescent="0.25">
      <c r="A94" s="110"/>
      <c r="B94" s="107" t="s">
        <v>50</v>
      </c>
      <c r="C94" s="107"/>
      <c r="D94" s="2">
        <f>CAT!E37</f>
        <v>234</v>
      </c>
      <c r="E94" s="2">
        <f>CAT!F37</f>
        <v>23758</v>
      </c>
      <c r="F94" s="2">
        <f>CAT!G37</f>
        <v>1436</v>
      </c>
      <c r="G94" s="2">
        <f>CAT!H37</f>
        <v>6883</v>
      </c>
      <c r="H94" s="2">
        <f>CAT!I37</f>
        <v>2531</v>
      </c>
      <c r="I94" s="2">
        <f>CAT!J37</f>
        <v>484</v>
      </c>
      <c r="J94" s="2">
        <f>CAT!K37</f>
        <v>2098</v>
      </c>
      <c r="K94" s="2">
        <f>CAT!L37</f>
        <v>17</v>
      </c>
      <c r="L94" s="2">
        <f>CAT!M37</f>
        <v>26</v>
      </c>
      <c r="M94" s="15">
        <f t="shared" si="10"/>
        <v>37467</v>
      </c>
    </row>
    <row r="95" spans="1:13" x14ac:dyDescent="0.25">
      <c r="A95" s="110"/>
      <c r="B95" s="106" t="s">
        <v>51</v>
      </c>
      <c r="C95" s="106"/>
      <c r="D95" s="5">
        <f>'CEU '!E37</f>
        <v>12</v>
      </c>
      <c r="E95" s="5">
        <f>'CEU '!F37</f>
        <v>721</v>
      </c>
      <c r="F95" s="5">
        <f>'CEU '!G37</f>
        <v>8</v>
      </c>
      <c r="G95" s="5">
        <f>'CEU '!H37</f>
        <v>153</v>
      </c>
      <c r="H95" s="5">
        <f>'CEU '!I37</f>
        <v>20</v>
      </c>
      <c r="I95" s="5">
        <f>'CEU '!J37</f>
        <v>1</v>
      </c>
      <c r="J95" s="5">
        <f>'CEU '!K37</f>
        <v>7</v>
      </c>
      <c r="K95" s="5">
        <f>'CEU '!L37</f>
        <v>0</v>
      </c>
      <c r="L95" s="5">
        <f>'CEU '!M37</f>
        <v>1</v>
      </c>
      <c r="M95" s="16">
        <f t="shared" si="10"/>
        <v>923</v>
      </c>
    </row>
    <row r="96" spans="1:13" x14ac:dyDescent="0.25">
      <c r="A96" s="110"/>
      <c r="B96" s="107" t="s">
        <v>52</v>
      </c>
      <c r="C96" s="107"/>
      <c r="D96" s="2">
        <f>EXT!E37</f>
        <v>16</v>
      </c>
      <c r="E96" s="27">
        <f>EXT!F37</f>
        <v>6379</v>
      </c>
      <c r="F96" s="27">
        <f>EXT!G37</f>
        <v>247</v>
      </c>
      <c r="G96" s="27">
        <f>EXT!H37</f>
        <v>2129</v>
      </c>
      <c r="H96" s="27">
        <f>EXT!I37</f>
        <v>648</v>
      </c>
      <c r="I96" s="27">
        <f>EXT!J37</f>
        <v>65</v>
      </c>
      <c r="J96" s="27">
        <f>EXT!K37</f>
        <v>792</v>
      </c>
      <c r="K96" s="27">
        <f>EXT!L37</f>
        <v>25</v>
      </c>
      <c r="L96" s="27">
        <f>EXT!M37</f>
        <v>36</v>
      </c>
      <c r="M96" s="15">
        <f t="shared" si="10"/>
        <v>10337</v>
      </c>
    </row>
    <row r="97" spans="1:13" x14ac:dyDescent="0.25">
      <c r="A97" s="110"/>
      <c r="B97" s="106" t="s">
        <v>53</v>
      </c>
      <c r="C97" s="106"/>
      <c r="D97" s="24">
        <f>GAL!E37</f>
        <v>51</v>
      </c>
      <c r="E97" s="27">
        <f>GAL!F37</f>
        <v>29447</v>
      </c>
      <c r="F97" s="27">
        <f>GAL!G37</f>
        <v>1164</v>
      </c>
      <c r="G97" s="27">
        <f>GAL!H37</f>
        <v>8098</v>
      </c>
      <c r="H97" s="27">
        <f>GAL!I37</f>
        <v>1841</v>
      </c>
      <c r="I97" s="27">
        <f>GAL!J37</f>
        <v>162</v>
      </c>
      <c r="J97" s="27">
        <f>GAL!K37</f>
        <v>1752</v>
      </c>
      <c r="K97" s="27">
        <f>GAL!L37</f>
        <v>145</v>
      </c>
      <c r="L97" s="27">
        <f>GAL!M37</f>
        <v>131</v>
      </c>
      <c r="M97" s="16">
        <f t="shared" si="10"/>
        <v>42791</v>
      </c>
    </row>
    <row r="98" spans="1:13" x14ac:dyDescent="0.25">
      <c r="A98" s="110"/>
      <c r="B98" s="107" t="s">
        <v>54</v>
      </c>
      <c r="C98" s="107"/>
      <c r="D98" s="2">
        <f>MAD!E37</f>
        <v>247</v>
      </c>
      <c r="E98" s="27">
        <f>MAD!F37</f>
        <v>18736</v>
      </c>
      <c r="F98" s="27">
        <f>MAD!G37</f>
        <v>838</v>
      </c>
      <c r="G98" s="27">
        <f>MAD!H37</f>
        <v>3018</v>
      </c>
      <c r="H98" s="27">
        <f>MAD!I37</f>
        <v>941</v>
      </c>
      <c r="I98" s="27">
        <f>MAD!J37</f>
        <v>112</v>
      </c>
      <c r="J98" s="27">
        <f>MAD!K37</f>
        <v>693</v>
      </c>
      <c r="K98" s="27">
        <f>MAD!L37</f>
        <v>1</v>
      </c>
      <c r="L98" s="27">
        <f>MAD!M37</f>
        <v>10</v>
      </c>
      <c r="M98" s="15">
        <f t="shared" si="10"/>
        <v>24596</v>
      </c>
    </row>
    <row r="99" spans="1:13" x14ac:dyDescent="0.25">
      <c r="A99" s="110"/>
      <c r="B99" s="106" t="s">
        <v>55</v>
      </c>
      <c r="C99" s="106"/>
      <c r="D99" s="5">
        <f>MEL!E37</f>
        <v>84</v>
      </c>
      <c r="E99" s="5">
        <f>MEL!F37</f>
        <v>1150</v>
      </c>
      <c r="F99" s="5">
        <f>MEL!G37</f>
        <v>28</v>
      </c>
      <c r="G99" s="5">
        <f>MEL!H37</f>
        <v>251</v>
      </c>
      <c r="H99" s="5">
        <f>MEL!I37</f>
        <v>107</v>
      </c>
      <c r="I99" s="5">
        <f>MEL!J37</f>
        <v>15</v>
      </c>
      <c r="J99" s="5">
        <f>MEL!K37</f>
        <v>0</v>
      </c>
      <c r="K99" s="5">
        <f>MEL!L37</f>
        <v>1</v>
      </c>
      <c r="L99" s="5">
        <f>MEL!M37</f>
        <v>2</v>
      </c>
      <c r="M99" s="16">
        <f t="shared" si="10"/>
        <v>1638</v>
      </c>
    </row>
    <row r="100" spans="1:13" x14ac:dyDescent="0.25">
      <c r="A100" s="110"/>
      <c r="B100" s="107" t="s">
        <v>60</v>
      </c>
      <c r="C100" s="107"/>
      <c r="D100" s="2">
        <f>MUR!E37</f>
        <v>26</v>
      </c>
      <c r="E100" s="2">
        <f>MUR!F37</f>
        <v>12770</v>
      </c>
      <c r="F100" s="2">
        <f>MUR!G37</f>
        <v>527</v>
      </c>
      <c r="G100" s="2">
        <f>MUR!H37</f>
        <v>2978</v>
      </c>
      <c r="H100" s="2">
        <f>MUR!I37</f>
        <v>1399</v>
      </c>
      <c r="I100" s="2">
        <f>MUR!J37</f>
        <v>99</v>
      </c>
      <c r="J100" s="2">
        <f>MUR!K37</f>
        <v>1910</v>
      </c>
      <c r="K100" s="2">
        <f>MUR!L37</f>
        <v>7</v>
      </c>
      <c r="L100" s="2">
        <f>MUR!M37</f>
        <v>27</v>
      </c>
      <c r="M100" s="15">
        <f t="shared" si="10"/>
        <v>19743</v>
      </c>
    </row>
    <row r="101" spans="1:13" x14ac:dyDescent="0.25">
      <c r="A101" s="110"/>
      <c r="B101" s="106" t="s">
        <v>56</v>
      </c>
      <c r="C101" s="106"/>
      <c r="D101" s="5">
        <f>NAV!E37</f>
        <v>24</v>
      </c>
      <c r="E101" s="5">
        <f>NAV!F37</f>
        <v>21155</v>
      </c>
      <c r="F101" s="5">
        <f>NAV!G37</f>
        <v>755</v>
      </c>
      <c r="G101" s="5">
        <f>NAV!H37</f>
        <v>4744</v>
      </c>
      <c r="H101" s="5">
        <f>NAV!I37</f>
        <v>1749</v>
      </c>
      <c r="I101" s="5">
        <f>NAV!J37</f>
        <v>77</v>
      </c>
      <c r="J101" s="5">
        <f>NAV!K37</f>
        <v>1800</v>
      </c>
      <c r="K101" s="5">
        <f>NAV!L37</f>
        <v>175</v>
      </c>
      <c r="L101" s="5">
        <f>NAV!M37</f>
        <v>193</v>
      </c>
      <c r="M101" s="16">
        <f t="shared" si="10"/>
        <v>30672</v>
      </c>
    </row>
    <row r="102" spans="1:13" x14ac:dyDescent="0.25">
      <c r="A102" s="110"/>
      <c r="B102" s="107" t="s">
        <v>57</v>
      </c>
      <c r="C102" s="107"/>
      <c r="D102" s="2">
        <f>PV!E37</f>
        <v>12</v>
      </c>
      <c r="E102" s="27">
        <f>PV!F37</f>
        <v>3988</v>
      </c>
      <c r="F102" s="27">
        <f>PV!G37</f>
        <v>235</v>
      </c>
      <c r="G102" s="27">
        <f>PV!H37</f>
        <v>1069</v>
      </c>
      <c r="H102" s="27">
        <f>PV!I37</f>
        <v>233</v>
      </c>
      <c r="I102" s="27">
        <f>PV!J37</f>
        <v>21</v>
      </c>
      <c r="J102" s="27">
        <f>PV!K37</f>
        <v>147</v>
      </c>
      <c r="K102" s="27">
        <f>PV!L37</f>
        <v>4</v>
      </c>
      <c r="L102" s="27">
        <f>PV!M37</f>
        <v>8</v>
      </c>
      <c r="M102" s="15">
        <f t="shared" si="10"/>
        <v>5717</v>
      </c>
    </row>
    <row r="103" spans="1:13" x14ac:dyDescent="0.25">
      <c r="A103" s="110"/>
      <c r="B103" s="106" t="s">
        <v>58</v>
      </c>
      <c r="C103" s="106"/>
      <c r="D103" s="5">
        <f>RIO!E37</f>
        <v>21</v>
      </c>
      <c r="E103" s="5">
        <f>RIO!F37</f>
        <v>3101</v>
      </c>
      <c r="F103" s="5">
        <f>RIO!G37</f>
        <v>122</v>
      </c>
      <c r="G103" s="5">
        <f>RIO!H37</f>
        <v>976</v>
      </c>
      <c r="H103" s="5">
        <f>RIO!I37</f>
        <v>202</v>
      </c>
      <c r="I103" s="5">
        <f>RIO!J37</f>
        <v>13</v>
      </c>
      <c r="J103" s="5">
        <f>RIO!K37</f>
        <v>172</v>
      </c>
      <c r="K103" s="5">
        <f>RIO!L37</f>
        <v>11</v>
      </c>
      <c r="L103" s="5">
        <f>RIO!M37</f>
        <v>7</v>
      </c>
      <c r="M103" s="16">
        <f t="shared" si="10"/>
        <v>4625</v>
      </c>
    </row>
    <row r="104" spans="1:13" x14ac:dyDescent="0.25">
      <c r="A104" s="110"/>
      <c r="B104" s="107" t="s">
        <v>59</v>
      </c>
      <c r="C104" s="107"/>
      <c r="D104" s="2">
        <f>VAL!E37</f>
        <v>43</v>
      </c>
      <c r="E104" s="27">
        <f>VAL!F37</f>
        <v>17124</v>
      </c>
      <c r="F104" s="27">
        <f>VAL!G37</f>
        <v>1535</v>
      </c>
      <c r="G104" s="27">
        <f>VAL!H37</f>
        <v>3848</v>
      </c>
      <c r="H104" s="27">
        <f>VAL!I37</f>
        <v>1414</v>
      </c>
      <c r="I104" s="27">
        <f>VAL!J37</f>
        <v>132</v>
      </c>
      <c r="J104" s="27">
        <f>VAL!K37</f>
        <v>973</v>
      </c>
      <c r="K104" s="27">
        <f>VAL!L37</f>
        <v>27</v>
      </c>
      <c r="L104" s="27">
        <f>VAL!M37</f>
        <v>97</v>
      </c>
      <c r="M104" s="15">
        <f t="shared" si="10"/>
        <v>25193</v>
      </c>
    </row>
    <row r="105" spans="1:13" x14ac:dyDescent="0.25">
      <c r="A105" s="111"/>
      <c r="B105" s="108" t="s">
        <v>8</v>
      </c>
      <c r="C105" s="108"/>
      <c r="D105" s="17">
        <f>SUM(D86:D104)</f>
        <v>2069</v>
      </c>
      <c r="E105" s="17">
        <f t="shared" ref="E105:M105" si="11">SUM(E86:E104)</f>
        <v>274900</v>
      </c>
      <c r="F105" s="17">
        <f t="shared" si="11"/>
        <v>13374</v>
      </c>
      <c r="G105" s="17">
        <f t="shared" si="11"/>
        <v>74728</v>
      </c>
      <c r="H105" s="17">
        <f t="shared" si="11"/>
        <v>23705</v>
      </c>
      <c r="I105" s="17">
        <f t="shared" si="11"/>
        <v>2807</v>
      </c>
      <c r="J105" s="17">
        <f t="shared" si="11"/>
        <v>21704</v>
      </c>
      <c r="K105" s="17">
        <f t="shared" si="11"/>
        <v>710</v>
      </c>
      <c r="L105" s="17">
        <f t="shared" si="11"/>
        <v>1006</v>
      </c>
      <c r="M105" s="17">
        <f t="shared" si="11"/>
        <v>415003</v>
      </c>
    </row>
  </sheetData>
  <customSheetViews>
    <customSheetView guid="{63A9D80A-8E4A-4F33-B584-5ACED899AD49}" scale="80" showGridLines="0" showRuler="0" topLeftCell="A58">
      <selection activeCell="A62" sqref="A62:M62"/>
      <pageMargins left="0.7" right="1.0416666666666666E-2" top="1.1770833333333333" bottom="0.75" header="4.1666666666666664E-2" footer="0.3"/>
      <printOptions gridLines="1"/>
      <pageSetup paperSize="9" orientation="portrait" r:id="rId1"/>
      <headerFooter differentFirst="1">
        <oddHeader>&amp;R&amp;G</oddHeader>
      </headerFooter>
    </customSheetView>
  </customSheetViews>
  <mergeCells count="94">
    <mergeCell ref="H56:M61"/>
    <mergeCell ref="B26:C26"/>
    <mergeCell ref="B27:C27"/>
    <mergeCell ref="B51:C51"/>
    <mergeCell ref="A8:M8"/>
    <mergeCell ref="B40:C40"/>
    <mergeCell ref="B41:C41"/>
    <mergeCell ref="B42:C42"/>
    <mergeCell ref="B43:C43"/>
    <mergeCell ref="B44:C44"/>
    <mergeCell ref="B50:C50"/>
    <mergeCell ref="B46:C46"/>
    <mergeCell ref="B47:C47"/>
    <mergeCell ref="B48:C48"/>
    <mergeCell ref="B49:C49"/>
    <mergeCell ref="B45:C45"/>
    <mergeCell ref="H1:M6"/>
    <mergeCell ref="A9:C11"/>
    <mergeCell ref="D9:M9"/>
    <mergeCell ref="D11:M11"/>
    <mergeCell ref="B12:C12"/>
    <mergeCell ref="B28:C28"/>
    <mergeCell ref="B29:C29"/>
    <mergeCell ref="A32:A51"/>
    <mergeCell ref="B32:C32"/>
    <mergeCell ref="B33:C33"/>
    <mergeCell ref="B34:C34"/>
    <mergeCell ref="B35:C35"/>
    <mergeCell ref="B36:C36"/>
    <mergeCell ref="B37:C37"/>
    <mergeCell ref="B38:C38"/>
    <mergeCell ref="B17:C17"/>
    <mergeCell ref="B20:C20"/>
    <mergeCell ref="B21:C21"/>
    <mergeCell ref="B22:C22"/>
    <mergeCell ref="B23:C23"/>
    <mergeCell ref="B24:C24"/>
    <mergeCell ref="A62:M62"/>
    <mergeCell ref="A63:C65"/>
    <mergeCell ref="D63:M63"/>
    <mergeCell ref="D65:M65"/>
    <mergeCell ref="B39:C39"/>
    <mergeCell ref="B30:C30"/>
    <mergeCell ref="B31:C31"/>
    <mergeCell ref="A12:A31"/>
    <mergeCell ref="B18:C18"/>
    <mergeCell ref="B19:C19"/>
    <mergeCell ref="B13:C13"/>
    <mergeCell ref="B25:C25"/>
    <mergeCell ref="B14:C14"/>
    <mergeCell ref="B15:C15"/>
    <mergeCell ref="B16:C16"/>
    <mergeCell ref="A66:A8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A86:A10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</mergeCells>
  <printOptions gridLines="1"/>
  <pageMargins left="0.70866141732283472" right="0" top="1.1811023622047245" bottom="0.74803149606299213" header="3.937007874015748E-2" footer="0.31496062992125984"/>
  <pageSetup paperSize="9" scale="28" orientation="landscape" r:id="rId2"/>
  <headerFooter differentFirst="1">
    <oddHeader>&amp;R&amp;G</oddHead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1:N38"/>
  <sheetViews>
    <sheetView showGridLines="0" showRuler="0" zoomScale="80" zoomScaleNormal="80" workbookViewId="0">
      <selection activeCell="C45" sqref="C45"/>
    </sheetView>
  </sheetViews>
  <sheetFormatPr baseColWidth="10" defaultRowHeight="15" x14ac:dyDescent="0.25"/>
  <cols>
    <col min="3" max="3" width="12.42578125" customWidth="1"/>
    <col min="4" max="4" width="3.5703125" bestFit="1" customWidth="1"/>
    <col min="6" max="6" width="12.7109375" bestFit="1" customWidth="1"/>
  </cols>
  <sheetData>
    <row r="1" spans="1:14" x14ac:dyDescent="0.25">
      <c r="I1" s="90" t="s">
        <v>98</v>
      </c>
      <c r="J1" s="91"/>
      <c r="K1" s="91"/>
      <c r="L1" s="91"/>
      <c r="M1" s="91"/>
      <c r="N1" s="91"/>
    </row>
    <row r="2" spans="1:14" x14ac:dyDescent="0.25">
      <c r="I2" s="91"/>
      <c r="J2" s="91"/>
      <c r="K2" s="91"/>
      <c r="L2" s="91"/>
      <c r="M2" s="91"/>
      <c r="N2" s="91"/>
    </row>
    <row r="3" spans="1:14" x14ac:dyDescent="0.25">
      <c r="I3" s="91"/>
      <c r="J3" s="91"/>
      <c r="K3" s="91"/>
      <c r="L3" s="91"/>
      <c r="M3" s="91"/>
      <c r="N3" s="91"/>
    </row>
    <row r="4" spans="1:14" x14ac:dyDescent="0.25">
      <c r="I4" s="91"/>
      <c r="J4" s="91"/>
      <c r="K4" s="91"/>
      <c r="L4" s="91"/>
      <c r="M4" s="91"/>
      <c r="N4" s="91"/>
    </row>
    <row r="5" spans="1:14" x14ac:dyDescent="0.25">
      <c r="I5" s="91"/>
      <c r="J5" s="91"/>
      <c r="K5" s="91"/>
      <c r="L5" s="91"/>
      <c r="M5" s="91"/>
      <c r="N5" s="91"/>
    </row>
    <row r="6" spans="1:14" x14ac:dyDescent="0.25">
      <c r="I6" s="91"/>
      <c r="J6" s="91"/>
      <c r="K6" s="91"/>
      <c r="L6" s="91"/>
      <c r="M6" s="91"/>
      <c r="N6" s="91"/>
    </row>
    <row r="8" spans="1:14" ht="15" customHeight="1" x14ac:dyDescent="0.25">
      <c r="A8" s="95" t="s">
        <v>41</v>
      </c>
      <c r="B8" s="96"/>
      <c r="C8" s="96"/>
      <c r="D8" s="97"/>
      <c r="E8" s="92" t="s">
        <v>0</v>
      </c>
      <c r="F8" s="92"/>
      <c r="G8" s="92"/>
      <c r="H8" s="92"/>
      <c r="I8" s="92"/>
      <c r="J8" s="92"/>
      <c r="K8" s="92"/>
      <c r="L8" s="92"/>
      <c r="M8" s="92"/>
      <c r="N8" s="92"/>
    </row>
    <row r="9" spans="1:14" ht="22.5" x14ac:dyDescent="0.25">
      <c r="A9" s="98"/>
      <c r="B9" s="99"/>
      <c r="C9" s="99"/>
      <c r="D9" s="100"/>
      <c r="E9" s="50" t="str">
        <f>+AND!E9</f>
        <v>M1 ambul. y taxis</v>
      </c>
      <c r="F9" s="50" t="str">
        <f>+AND!F9</f>
        <v>Resto M1</v>
      </c>
      <c r="G9" s="50" t="str">
        <f>+AND!G9</f>
        <v>L y Quads</v>
      </c>
      <c r="H9" s="50" t="str">
        <f>+AND!H9</f>
        <v>N1</v>
      </c>
      <c r="I9" s="50" t="str">
        <f>+AND!I9</f>
        <v>N2 y N3</v>
      </c>
      <c r="J9" s="50" t="str">
        <f>+AND!J9</f>
        <v>M2 y M3</v>
      </c>
      <c r="K9" s="50" t="str">
        <f>+AND!K9</f>
        <v>O</v>
      </c>
      <c r="L9" s="50" t="str">
        <f>+AND!L9</f>
        <v>T</v>
      </c>
      <c r="M9" s="50" t="str">
        <f>+AND!M9</f>
        <v>Resto</v>
      </c>
      <c r="N9" s="51" t="str">
        <f>+AND!N9</f>
        <v>TOTAL</v>
      </c>
    </row>
    <row r="10" spans="1:14" ht="15" customHeight="1" x14ac:dyDescent="0.25">
      <c r="A10" s="101"/>
      <c r="B10" s="102"/>
      <c r="C10" s="102"/>
      <c r="D10" s="103"/>
      <c r="E10" s="92" t="s">
        <v>9</v>
      </c>
      <c r="F10" s="92"/>
      <c r="G10" s="92"/>
      <c r="H10" s="92"/>
      <c r="I10" s="92"/>
      <c r="J10" s="92"/>
      <c r="K10" s="92"/>
      <c r="L10" s="92"/>
      <c r="M10" s="92"/>
      <c r="N10" s="92"/>
    </row>
    <row r="11" spans="1:14" x14ac:dyDescent="0.25">
      <c r="A11" s="75" t="s">
        <v>12</v>
      </c>
      <c r="B11" s="75"/>
      <c r="C11" s="76"/>
      <c r="D11" s="14" t="s">
        <v>15</v>
      </c>
      <c r="E11" s="66">
        <v>63</v>
      </c>
      <c r="F11" s="66">
        <v>48733</v>
      </c>
      <c r="G11" s="66">
        <v>818</v>
      </c>
      <c r="H11" s="66">
        <v>10236</v>
      </c>
      <c r="I11" s="66">
        <v>2116</v>
      </c>
      <c r="J11" s="66">
        <v>112</v>
      </c>
      <c r="K11" s="66">
        <v>702</v>
      </c>
      <c r="L11" s="66">
        <v>1207</v>
      </c>
      <c r="M11" s="66">
        <v>558</v>
      </c>
      <c r="N11" s="3">
        <v>64545</v>
      </c>
    </row>
    <row r="12" spans="1:14" x14ac:dyDescent="0.25">
      <c r="A12" s="73" t="s">
        <v>13</v>
      </c>
      <c r="B12" s="73"/>
      <c r="C12" s="74"/>
      <c r="D12" s="11" t="s">
        <v>14</v>
      </c>
      <c r="E12" s="5">
        <v>12</v>
      </c>
      <c r="F12" s="5">
        <v>1113</v>
      </c>
      <c r="G12" s="5">
        <v>184</v>
      </c>
      <c r="H12" s="5">
        <v>266</v>
      </c>
      <c r="I12" s="5">
        <v>142</v>
      </c>
      <c r="J12" s="5">
        <v>9</v>
      </c>
      <c r="K12" s="5">
        <v>70</v>
      </c>
      <c r="L12" s="5">
        <v>60</v>
      </c>
      <c r="M12" s="5">
        <v>59</v>
      </c>
      <c r="N12" s="4">
        <v>1915</v>
      </c>
    </row>
    <row r="13" spans="1:14" x14ac:dyDescent="0.25">
      <c r="A13" s="75" t="s">
        <v>16</v>
      </c>
      <c r="B13" s="75"/>
      <c r="C13" s="76"/>
      <c r="D13" s="10" t="s">
        <v>15</v>
      </c>
      <c r="E13" s="66">
        <v>286</v>
      </c>
      <c r="F13" s="66">
        <v>81074</v>
      </c>
      <c r="G13" s="66">
        <v>1148</v>
      </c>
      <c r="H13" s="66">
        <v>33767</v>
      </c>
      <c r="I13" s="66">
        <v>13332</v>
      </c>
      <c r="J13" s="66">
        <v>1631</v>
      </c>
      <c r="K13" s="66">
        <v>1379</v>
      </c>
      <c r="L13" s="66">
        <v>7256</v>
      </c>
      <c r="M13" s="66">
        <v>1159</v>
      </c>
      <c r="N13" s="3">
        <v>141032</v>
      </c>
    </row>
    <row r="14" spans="1:14" x14ac:dyDescent="0.25">
      <c r="A14" s="73" t="s">
        <v>30</v>
      </c>
      <c r="B14" s="73"/>
      <c r="C14" s="74"/>
      <c r="D14" s="11" t="s">
        <v>14</v>
      </c>
      <c r="E14" s="5">
        <v>22</v>
      </c>
      <c r="F14" s="5">
        <v>9169</v>
      </c>
      <c r="G14" s="5">
        <v>536</v>
      </c>
      <c r="H14" s="5">
        <v>3619</v>
      </c>
      <c r="I14" s="5">
        <v>1466</v>
      </c>
      <c r="J14" s="5">
        <v>258</v>
      </c>
      <c r="K14" s="5">
        <v>431</v>
      </c>
      <c r="L14" s="5">
        <v>293</v>
      </c>
      <c r="M14" s="5">
        <v>101</v>
      </c>
      <c r="N14" s="31">
        <v>15895</v>
      </c>
    </row>
    <row r="15" spans="1:14" x14ac:dyDescent="0.25">
      <c r="A15" s="75" t="s">
        <v>17</v>
      </c>
      <c r="B15" s="75"/>
      <c r="C15" s="76"/>
      <c r="D15" s="10" t="s">
        <v>15</v>
      </c>
      <c r="E15" s="66">
        <v>28</v>
      </c>
      <c r="F15" s="66">
        <v>6700</v>
      </c>
      <c r="G15" s="66">
        <v>525</v>
      </c>
      <c r="H15" s="66">
        <v>2419</v>
      </c>
      <c r="I15" s="66">
        <v>538</v>
      </c>
      <c r="J15" s="66">
        <v>133</v>
      </c>
      <c r="K15" s="66">
        <v>0</v>
      </c>
      <c r="L15" s="66">
        <v>30</v>
      </c>
      <c r="M15" s="66">
        <v>2</v>
      </c>
      <c r="N15" s="3">
        <v>10375</v>
      </c>
    </row>
    <row r="16" spans="1:14" x14ac:dyDescent="0.25">
      <c r="A16" s="73" t="s">
        <v>24</v>
      </c>
      <c r="B16" s="73"/>
      <c r="C16" s="74"/>
      <c r="D16" s="11" t="s">
        <v>14</v>
      </c>
      <c r="E16" s="5">
        <v>5</v>
      </c>
      <c r="F16" s="5">
        <v>5370</v>
      </c>
      <c r="G16" s="5">
        <v>173</v>
      </c>
      <c r="H16" s="5">
        <v>1497</v>
      </c>
      <c r="I16" s="5">
        <v>221</v>
      </c>
      <c r="J16" s="5">
        <v>239</v>
      </c>
      <c r="K16" s="5">
        <v>0</v>
      </c>
      <c r="L16" s="5">
        <v>14</v>
      </c>
      <c r="M16" s="5">
        <v>0</v>
      </c>
      <c r="N16" s="4">
        <v>7519</v>
      </c>
    </row>
    <row r="17" spans="1:14" x14ac:dyDescent="0.25">
      <c r="A17" s="75" t="s">
        <v>18</v>
      </c>
      <c r="B17" s="75"/>
      <c r="C17" s="76"/>
      <c r="D17" s="10" t="s">
        <v>15</v>
      </c>
      <c r="E17" s="66">
        <v>521</v>
      </c>
      <c r="F17" s="66">
        <v>204747</v>
      </c>
      <c r="G17" s="66">
        <v>3024</v>
      </c>
      <c r="H17" s="66">
        <v>54231</v>
      </c>
      <c r="I17" s="66">
        <v>16039</v>
      </c>
      <c r="J17" s="66">
        <v>2073</v>
      </c>
      <c r="K17" s="66">
        <v>4181</v>
      </c>
      <c r="L17" s="66">
        <v>4417</v>
      </c>
      <c r="M17" s="66">
        <v>2260</v>
      </c>
      <c r="N17" s="3">
        <v>291493</v>
      </c>
    </row>
    <row r="18" spans="1:14" x14ac:dyDescent="0.25">
      <c r="A18" s="73" t="s">
        <v>25</v>
      </c>
      <c r="B18" s="73"/>
      <c r="C18" s="74"/>
      <c r="D18" s="11" t="s">
        <v>14</v>
      </c>
      <c r="E18" s="5">
        <v>107</v>
      </c>
      <c r="F18" s="5">
        <v>36013</v>
      </c>
      <c r="G18" s="5">
        <v>3386</v>
      </c>
      <c r="H18" s="5">
        <v>9730</v>
      </c>
      <c r="I18" s="5">
        <v>3702</v>
      </c>
      <c r="J18" s="5">
        <v>340</v>
      </c>
      <c r="K18" s="5">
        <v>1706</v>
      </c>
      <c r="L18" s="5">
        <v>1361</v>
      </c>
      <c r="M18" s="5">
        <v>354</v>
      </c>
      <c r="N18" s="4">
        <v>56699</v>
      </c>
    </row>
    <row r="19" spans="1:14" x14ac:dyDescent="0.25">
      <c r="A19" s="75" t="s">
        <v>19</v>
      </c>
      <c r="B19" s="75"/>
      <c r="C19" s="76"/>
      <c r="D19" s="10" t="s">
        <v>15</v>
      </c>
      <c r="E19" s="66">
        <v>9</v>
      </c>
      <c r="F19" s="66">
        <v>503</v>
      </c>
      <c r="G19" s="66">
        <v>0</v>
      </c>
      <c r="H19" s="66">
        <v>133</v>
      </c>
      <c r="I19" s="66">
        <v>1344</v>
      </c>
      <c r="J19" s="66">
        <v>527</v>
      </c>
      <c r="K19" s="66">
        <v>2</v>
      </c>
      <c r="L19" s="66">
        <v>0</v>
      </c>
      <c r="M19" s="66">
        <v>0</v>
      </c>
      <c r="N19" s="3">
        <v>2518</v>
      </c>
    </row>
    <row r="20" spans="1:14" x14ac:dyDescent="0.25">
      <c r="A20" s="73" t="s">
        <v>26</v>
      </c>
      <c r="B20" s="73"/>
      <c r="C20" s="74"/>
      <c r="D20" s="11" t="s">
        <v>14</v>
      </c>
      <c r="E20" s="5">
        <v>241</v>
      </c>
      <c r="F20" s="5">
        <v>40956</v>
      </c>
      <c r="G20" s="5">
        <v>1218</v>
      </c>
      <c r="H20" s="5">
        <v>7861</v>
      </c>
      <c r="I20" s="5">
        <v>1535</v>
      </c>
      <c r="J20" s="5">
        <v>285</v>
      </c>
      <c r="K20" s="5">
        <v>0</v>
      </c>
      <c r="L20" s="5">
        <v>0</v>
      </c>
      <c r="M20" s="5">
        <v>0</v>
      </c>
      <c r="N20" s="4">
        <v>52096</v>
      </c>
    </row>
    <row r="21" spans="1:14" x14ac:dyDescent="0.25">
      <c r="A21" s="75" t="s">
        <v>20</v>
      </c>
      <c r="B21" s="75"/>
      <c r="C21" s="76"/>
      <c r="D21" s="10" t="s">
        <v>15</v>
      </c>
      <c r="E21" s="66">
        <v>94</v>
      </c>
      <c r="F21" s="66">
        <v>27613</v>
      </c>
      <c r="G21" s="66">
        <v>441</v>
      </c>
      <c r="H21" s="66">
        <v>7990</v>
      </c>
      <c r="I21" s="66">
        <v>3856</v>
      </c>
      <c r="J21" s="66">
        <v>340</v>
      </c>
      <c r="K21" s="66">
        <v>2644</v>
      </c>
      <c r="L21" s="66">
        <v>244</v>
      </c>
      <c r="M21" s="66">
        <v>136</v>
      </c>
      <c r="N21" s="3">
        <v>43358</v>
      </c>
    </row>
    <row r="22" spans="1:14" x14ac:dyDescent="0.25">
      <c r="A22" s="73" t="s">
        <v>27</v>
      </c>
      <c r="B22" s="73"/>
      <c r="C22" s="74"/>
      <c r="D22" s="11" t="s">
        <v>14</v>
      </c>
      <c r="E22" s="5">
        <v>66</v>
      </c>
      <c r="F22" s="5">
        <v>17312</v>
      </c>
      <c r="G22" s="5">
        <v>969</v>
      </c>
      <c r="H22" s="5">
        <v>5672</v>
      </c>
      <c r="I22" s="5">
        <v>3985</v>
      </c>
      <c r="J22" s="5">
        <v>385</v>
      </c>
      <c r="K22" s="5">
        <v>2248</v>
      </c>
      <c r="L22" s="5">
        <v>178</v>
      </c>
      <c r="M22" s="5">
        <v>211</v>
      </c>
      <c r="N22" s="4">
        <v>31026</v>
      </c>
    </row>
    <row r="23" spans="1:14" x14ac:dyDescent="0.25">
      <c r="A23" s="93" t="s">
        <v>33</v>
      </c>
      <c r="B23" s="93"/>
      <c r="C23" s="94"/>
      <c r="D23" s="10" t="s">
        <v>15</v>
      </c>
      <c r="E23" s="66">
        <v>13</v>
      </c>
      <c r="F23" s="66">
        <v>17496</v>
      </c>
      <c r="G23" s="66">
        <v>119</v>
      </c>
      <c r="H23" s="66">
        <v>6170</v>
      </c>
      <c r="I23" s="66">
        <v>3018</v>
      </c>
      <c r="J23" s="66">
        <v>128</v>
      </c>
      <c r="K23" s="66">
        <v>7</v>
      </c>
      <c r="L23" s="66">
        <v>1096</v>
      </c>
      <c r="M23" s="66">
        <v>159</v>
      </c>
      <c r="N23" s="3">
        <v>28206</v>
      </c>
    </row>
    <row r="24" spans="1:14" x14ac:dyDescent="0.25">
      <c r="A24" s="73" t="s">
        <v>28</v>
      </c>
      <c r="B24" s="73"/>
      <c r="C24" s="74"/>
      <c r="D24" s="11" t="s">
        <v>14</v>
      </c>
      <c r="E24" s="5">
        <v>33</v>
      </c>
      <c r="F24" s="5">
        <v>10697</v>
      </c>
      <c r="G24" s="5">
        <v>127</v>
      </c>
      <c r="H24" s="5">
        <v>2810</v>
      </c>
      <c r="I24" s="5">
        <v>918</v>
      </c>
      <c r="J24" s="5">
        <v>109</v>
      </c>
      <c r="K24" s="5">
        <v>11</v>
      </c>
      <c r="L24" s="5">
        <v>257</v>
      </c>
      <c r="M24" s="5">
        <v>51</v>
      </c>
      <c r="N24" s="4">
        <v>15013</v>
      </c>
    </row>
    <row r="25" spans="1:14" x14ac:dyDescent="0.25">
      <c r="A25" s="75" t="s">
        <v>21</v>
      </c>
      <c r="B25" s="75"/>
      <c r="C25" s="76"/>
      <c r="D25" s="10" t="s">
        <v>15</v>
      </c>
      <c r="E25" s="66">
        <v>106</v>
      </c>
      <c r="F25" s="66">
        <v>18599</v>
      </c>
      <c r="G25" s="66">
        <v>736</v>
      </c>
      <c r="H25" s="66">
        <v>4640</v>
      </c>
      <c r="I25" s="66">
        <v>757</v>
      </c>
      <c r="J25" s="66">
        <v>109</v>
      </c>
      <c r="K25" s="66">
        <v>606</v>
      </c>
      <c r="L25" s="66">
        <v>1337</v>
      </c>
      <c r="M25" s="66">
        <v>532</v>
      </c>
      <c r="N25" s="3">
        <v>27422</v>
      </c>
    </row>
    <row r="26" spans="1:14" x14ac:dyDescent="0.25">
      <c r="A26" s="73" t="s">
        <v>29</v>
      </c>
      <c r="B26" s="73"/>
      <c r="C26" s="74"/>
      <c r="D26" s="11" t="s">
        <v>14</v>
      </c>
      <c r="E26" s="5">
        <v>108</v>
      </c>
      <c r="F26" s="5">
        <v>37212</v>
      </c>
      <c r="G26" s="5">
        <v>1026</v>
      </c>
      <c r="H26" s="5">
        <v>7686</v>
      </c>
      <c r="I26" s="5">
        <v>2042</v>
      </c>
      <c r="J26" s="5">
        <v>295</v>
      </c>
      <c r="K26" s="5">
        <v>1123</v>
      </c>
      <c r="L26" s="5">
        <v>308</v>
      </c>
      <c r="M26" s="5">
        <v>167</v>
      </c>
      <c r="N26" s="4">
        <v>49967</v>
      </c>
    </row>
    <row r="27" spans="1:14" x14ac:dyDescent="0.25">
      <c r="A27" s="75" t="s">
        <v>22</v>
      </c>
      <c r="B27" s="75"/>
      <c r="C27" s="76"/>
      <c r="D27" s="10" t="s">
        <v>15</v>
      </c>
      <c r="E27" s="66">
        <v>227</v>
      </c>
      <c r="F27" s="66">
        <v>135653</v>
      </c>
      <c r="G27" s="66">
        <v>706</v>
      </c>
      <c r="H27" s="66">
        <v>36218</v>
      </c>
      <c r="I27" s="66">
        <v>8042</v>
      </c>
      <c r="J27" s="66">
        <v>855</v>
      </c>
      <c r="K27" s="66">
        <v>4</v>
      </c>
      <c r="L27" s="66">
        <v>768</v>
      </c>
      <c r="M27" s="66">
        <v>152</v>
      </c>
      <c r="N27" s="3">
        <v>182625</v>
      </c>
    </row>
    <row r="28" spans="1:14" x14ac:dyDescent="0.25">
      <c r="A28" s="73" t="s">
        <v>31</v>
      </c>
      <c r="B28" s="73"/>
      <c r="C28" s="74"/>
      <c r="D28" s="11" t="s">
        <v>14</v>
      </c>
      <c r="E28" s="5">
        <v>9</v>
      </c>
      <c r="F28" s="5">
        <v>5018</v>
      </c>
      <c r="G28" s="5">
        <v>140</v>
      </c>
      <c r="H28" s="5">
        <v>1631</v>
      </c>
      <c r="I28" s="5">
        <v>486</v>
      </c>
      <c r="J28" s="5">
        <v>54</v>
      </c>
      <c r="K28" s="5">
        <v>0</v>
      </c>
      <c r="L28" s="5">
        <v>63</v>
      </c>
      <c r="M28" s="5">
        <v>10</v>
      </c>
      <c r="N28" s="4">
        <v>7411</v>
      </c>
    </row>
    <row r="29" spans="1:14" x14ac:dyDescent="0.25">
      <c r="A29" s="75" t="s">
        <v>23</v>
      </c>
      <c r="B29" s="75"/>
      <c r="C29" s="76"/>
      <c r="D29" s="10" t="s">
        <v>15</v>
      </c>
      <c r="E29" s="66">
        <v>173</v>
      </c>
      <c r="F29" s="66">
        <v>20</v>
      </c>
      <c r="G29" s="66">
        <v>131</v>
      </c>
      <c r="H29" s="66">
        <v>0</v>
      </c>
      <c r="I29" s="66">
        <v>0</v>
      </c>
      <c r="J29" s="66">
        <v>1213</v>
      </c>
      <c r="K29" s="66">
        <v>0</v>
      </c>
      <c r="L29" s="66">
        <v>0</v>
      </c>
      <c r="M29" s="66">
        <v>0</v>
      </c>
      <c r="N29" s="3">
        <v>1537</v>
      </c>
    </row>
    <row r="30" spans="1:14" x14ac:dyDescent="0.25">
      <c r="A30" s="73" t="s">
        <v>32</v>
      </c>
      <c r="B30" s="73"/>
      <c r="C30" s="74"/>
      <c r="D30" s="11" t="s">
        <v>14</v>
      </c>
      <c r="E30" s="5">
        <v>20</v>
      </c>
      <c r="F30" s="5">
        <v>3706</v>
      </c>
      <c r="G30" s="5">
        <v>1084</v>
      </c>
      <c r="H30" s="5">
        <v>975</v>
      </c>
      <c r="I30" s="5">
        <v>908</v>
      </c>
      <c r="J30" s="5">
        <v>494</v>
      </c>
      <c r="K30" s="5">
        <v>70</v>
      </c>
      <c r="L30" s="5">
        <v>80</v>
      </c>
      <c r="M30" s="5">
        <v>4</v>
      </c>
      <c r="N30" s="4">
        <v>7341</v>
      </c>
    </row>
    <row r="31" spans="1:14" x14ac:dyDescent="0.25">
      <c r="A31" s="79" t="s">
        <v>34</v>
      </c>
      <c r="B31" s="79"/>
      <c r="C31" s="80"/>
      <c r="D31" s="12" t="s">
        <v>15</v>
      </c>
      <c r="E31" s="3">
        <f>E11+E13+E15+E17+E19+E21+E23+E25+E27+E29</f>
        <v>1520</v>
      </c>
      <c r="F31" s="3">
        <f t="shared" ref="F31:M32" si="0">F11+F13+F15+F17+F19+F21+F23+F25+F27+F29</f>
        <v>541138</v>
      </c>
      <c r="G31" s="3">
        <f t="shared" si="0"/>
        <v>7648</v>
      </c>
      <c r="H31" s="3">
        <f t="shared" si="0"/>
        <v>155804</v>
      </c>
      <c r="I31" s="3">
        <f t="shared" si="0"/>
        <v>49042</v>
      </c>
      <c r="J31" s="3">
        <f t="shared" si="0"/>
        <v>7121</v>
      </c>
      <c r="K31" s="3">
        <f t="shared" si="0"/>
        <v>9525</v>
      </c>
      <c r="L31" s="3">
        <f t="shared" si="0"/>
        <v>16355</v>
      </c>
      <c r="M31" s="3">
        <f t="shared" si="0"/>
        <v>4958</v>
      </c>
      <c r="N31" s="3">
        <f>N11+N13+N15+N17+N19+N21+N23+N25+N27+N29</f>
        <v>793111</v>
      </c>
    </row>
    <row r="32" spans="1:14" x14ac:dyDescent="0.25">
      <c r="A32" s="79"/>
      <c r="B32" s="79"/>
      <c r="C32" s="80"/>
      <c r="D32" s="13" t="s">
        <v>14</v>
      </c>
      <c r="E32" s="4">
        <f>E12+E14+E16+E18+E20+E22+E24+E26+E28+E30</f>
        <v>623</v>
      </c>
      <c r="F32" s="4">
        <f t="shared" si="0"/>
        <v>166566</v>
      </c>
      <c r="G32" s="4">
        <f t="shared" si="0"/>
        <v>8843</v>
      </c>
      <c r="H32" s="4">
        <f t="shared" si="0"/>
        <v>41747</v>
      </c>
      <c r="I32" s="4">
        <f t="shared" si="0"/>
        <v>15405</v>
      </c>
      <c r="J32" s="4">
        <f t="shared" si="0"/>
        <v>2468</v>
      </c>
      <c r="K32" s="4">
        <f t="shared" si="0"/>
        <v>5659</v>
      </c>
      <c r="L32" s="4">
        <f t="shared" si="0"/>
        <v>2614</v>
      </c>
      <c r="M32" s="4">
        <f t="shared" si="0"/>
        <v>957</v>
      </c>
      <c r="N32" s="4">
        <f>N12+N14+N16+N18+N20+N22+N24+N26+N28+N30</f>
        <v>244882</v>
      </c>
    </row>
    <row r="33" spans="1:14" x14ac:dyDescent="0.25">
      <c r="A33" s="83" t="s">
        <v>40</v>
      </c>
      <c r="B33" s="81" t="s">
        <v>38</v>
      </c>
      <c r="C33" s="86" t="s">
        <v>35</v>
      </c>
      <c r="D33" s="87"/>
      <c r="E33" s="65">
        <v>1576</v>
      </c>
      <c r="F33" s="65">
        <v>258723</v>
      </c>
      <c r="G33" s="65">
        <v>16859</v>
      </c>
      <c r="H33" s="65">
        <v>25737</v>
      </c>
      <c r="I33" s="65">
        <v>5440</v>
      </c>
      <c r="J33" s="65">
        <v>1073</v>
      </c>
      <c r="K33" s="65">
        <v>3468</v>
      </c>
      <c r="L33" s="65">
        <v>5666</v>
      </c>
      <c r="M33" s="65">
        <v>2423</v>
      </c>
      <c r="N33" s="6">
        <f>SUM(E33:M33)</f>
        <v>320965</v>
      </c>
    </row>
    <row r="34" spans="1:14" x14ac:dyDescent="0.25">
      <c r="A34" s="84"/>
      <c r="B34" s="82"/>
      <c r="C34" s="88" t="s">
        <v>36</v>
      </c>
      <c r="D34" s="89"/>
      <c r="E34" s="69">
        <v>372</v>
      </c>
      <c r="F34" s="69">
        <v>92910</v>
      </c>
      <c r="G34" s="69">
        <v>4896</v>
      </c>
      <c r="H34" s="69">
        <v>18366</v>
      </c>
      <c r="I34" s="69">
        <v>5158</v>
      </c>
      <c r="J34" s="69">
        <v>817</v>
      </c>
      <c r="K34" s="69">
        <v>2059</v>
      </c>
      <c r="L34" s="69">
        <v>1446</v>
      </c>
      <c r="M34" s="69">
        <v>545</v>
      </c>
      <c r="N34" s="7">
        <f>SUM(E34:M34)</f>
        <v>126569</v>
      </c>
    </row>
    <row r="35" spans="1:14" x14ac:dyDescent="0.25">
      <c r="A35" s="84"/>
      <c r="B35" s="82"/>
      <c r="C35" s="77" t="s">
        <v>37</v>
      </c>
      <c r="D35" s="78"/>
      <c r="E35" s="9">
        <f>E34/(E33+E34)</f>
        <v>0.19096509240246407</v>
      </c>
      <c r="F35" s="9">
        <f t="shared" ref="F35:N35" si="1">F34/(F33+F34)</f>
        <v>0.26422434754417246</v>
      </c>
      <c r="G35" s="9">
        <f t="shared" si="1"/>
        <v>0.22505171225005746</v>
      </c>
      <c r="H35" s="9">
        <f t="shared" si="1"/>
        <v>0.41643425617304947</v>
      </c>
      <c r="I35" s="9">
        <f t="shared" si="1"/>
        <v>0.4866956029439517</v>
      </c>
      <c r="J35" s="9">
        <f t="shared" si="1"/>
        <v>0.43227513227513226</v>
      </c>
      <c r="K35" s="9">
        <f t="shared" si="1"/>
        <v>0.3725348290211688</v>
      </c>
      <c r="L35" s="9">
        <f t="shared" si="1"/>
        <v>0.203318335208099</v>
      </c>
      <c r="M35" s="9">
        <f t="shared" si="1"/>
        <v>0.18362533692722371</v>
      </c>
      <c r="N35" s="9">
        <f t="shared" si="1"/>
        <v>0.28281426662555248</v>
      </c>
    </row>
    <row r="36" spans="1:14" x14ac:dyDescent="0.25">
      <c r="A36" s="84"/>
      <c r="B36" s="81" t="s">
        <v>39</v>
      </c>
      <c r="C36" s="86" t="s">
        <v>35</v>
      </c>
      <c r="D36" s="87"/>
      <c r="E36" s="60">
        <v>372</v>
      </c>
      <c r="F36" s="60">
        <v>91635</v>
      </c>
      <c r="G36" s="60">
        <v>4636</v>
      </c>
      <c r="H36" s="60">
        <v>18011</v>
      </c>
      <c r="I36" s="60">
        <v>5137</v>
      </c>
      <c r="J36" s="60">
        <v>837</v>
      </c>
      <c r="K36" s="60">
        <v>2050</v>
      </c>
      <c r="L36" s="60">
        <v>1352</v>
      </c>
      <c r="M36" s="60">
        <v>494</v>
      </c>
      <c r="N36" s="8">
        <f>SUM(E36:M36)</f>
        <v>124524</v>
      </c>
    </row>
    <row r="37" spans="1:14" x14ac:dyDescent="0.25">
      <c r="A37" s="84"/>
      <c r="B37" s="82"/>
      <c r="C37" s="88" t="s">
        <v>36</v>
      </c>
      <c r="D37" s="89"/>
      <c r="E37" s="59">
        <v>15</v>
      </c>
      <c r="F37" s="59">
        <v>5433</v>
      </c>
      <c r="G37" s="59">
        <v>230</v>
      </c>
      <c r="H37" s="59">
        <v>1511</v>
      </c>
      <c r="I37" s="59">
        <v>616</v>
      </c>
      <c r="J37" s="59">
        <v>104</v>
      </c>
      <c r="K37" s="59">
        <v>310</v>
      </c>
      <c r="L37" s="59">
        <v>3</v>
      </c>
      <c r="M37" s="59">
        <v>10</v>
      </c>
      <c r="N37" s="7">
        <f>SUM(E37:M37)</f>
        <v>8232</v>
      </c>
    </row>
    <row r="38" spans="1:14" ht="15" customHeight="1" x14ac:dyDescent="0.25">
      <c r="A38" s="85"/>
      <c r="B38" s="82"/>
      <c r="C38" s="77" t="s">
        <v>37</v>
      </c>
      <c r="D38" s="78"/>
      <c r="E38" s="9">
        <f>E37/(E37+E36)</f>
        <v>3.875968992248062E-2</v>
      </c>
      <c r="F38" s="9">
        <f t="shared" ref="F38:N38" si="2">F37/(F37+F36)</f>
        <v>5.5971071825936455E-2</v>
      </c>
      <c r="G38" s="9">
        <f t="shared" si="2"/>
        <v>4.7266748869708178E-2</v>
      </c>
      <c r="H38" s="9">
        <f t="shared" si="2"/>
        <v>7.7399856572072531E-2</v>
      </c>
      <c r="I38" s="9">
        <f t="shared" si="2"/>
        <v>0.10707456978967496</v>
      </c>
      <c r="J38" s="9">
        <f t="shared" si="2"/>
        <v>0.11052072263549416</v>
      </c>
      <c r="K38" s="9">
        <f t="shared" si="2"/>
        <v>0.13135593220338984</v>
      </c>
      <c r="L38" s="9">
        <f t="shared" si="2"/>
        <v>2.2140221402214021E-3</v>
      </c>
      <c r="M38" s="9">
        <f t="shared" si="2"/>
        <v>1.984126984126984E-2</v>
      </c>
      <c r="N38" s="9">
        <f t="shared" si="2"/>
        <v>6.200849679110549E-2</v>
      </c>
    </row>
  </sheetData>
  <customSheetViews>
    <customSheetView guid="{63A9D80A-8E4A-4F33-B584-5ACED899AD49}" showGridLines="0" showRuler="0" topLeftCell="A4">
      <selection activeCell="E11" sqref="E11"/>
      <pageMargins left="0.7" right="1.0416666666666666E-2" top="1.1770833333333333" bottom="0.75" header="4.1666666666666664E-2" footer="0.3"/>
      <printOptions gridLines="1"/>
      <pageSetup paperSize="9" orientation="portrait" r:id="rId1"/>
      <headerFooter differentFirst="1">
        <oddHeader>&amp;R&amp;G</oddHeader>
      </headerFooter>
    </customSheetView>
  </customSheetViews>
  <mergeCells count="34">
    <mergeCell ref="A18:C18"/>
    <mergeCell ref="I1:N6"/>
    <mergeCell ref="A8:D10"/>
    <mergeCell ref="E8:N8"/>
    <mergeCell ref="E10:N10"/>
    <mergeCell ref="A11:C11"/>
    <mergeCell ref="A12:C12"/>
    <mergeCell ref="A13:C13"/>
    <mergeCell ref="A14:C14"/>
    <mergeCell ref="A15:C15"/>
    <mergeCell ref="A16:C16"/>
    <mergeCell ref="A17:C17"/>
    <mergeCell ref="A30:C30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1:C32"/>
    <mergeCell ref="A33:A38"/>
    <mergeCell ref="B33:B35"/>
    <mergeCell ref="C33:D33"/>
    <mergeCell ref="C34:D34"/>
    <mergeCell ref="C35:D35"/>
    <mergeCell ref="B36:B38"/>
    <mergeCell ref="C36:D36"/>
    <mergeCell ref="C37:D37"/>
    <mergeCell ref="C38:D38"/>
  </mergeCells>
  <printOptions gridLines="1"/>
  <pageMargins left="0.70866141732283472" right="0" top="1.1811023622047245" bottom="0.74803149606299213" header="3.937007874015748E-2" footer="0.31496062992125984"/>
  <pageSetup paperSize="9" scale="80" orientation="landscape" r:id="rId2"/>
  <headerFooter differentFirst="1">
    <oddHeader>&amp;R&amp;G</oddHeader>
  </headerFooter>
  <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A1:N38"/>
  <sheetViews>
    <sheetView showGridLines="0" showRuler="0" topLeftCell="B1" zoomScale="90" zoomScaleNormal="90" workbookViewId="0">
      <selection activeCell="C45" sqref="C45"/>
    </sheetView>
  </sheetViews>
  <sheetFormatPr baseColWidth="10" defaultColWidth="11.42578125" defaultRowHeight="15" x14ac:dyDescent="0.25"/>
  <cols>
    <col min="1" max="2" width="11.42578125" style="25"/>
    <col min="3" max="3" width="12.42578125" style="25" customWidth="1"/>
    <col min="4" max="4" width="3.5703125" style="25" bestFit="1" customWidth="1"/>
    <col min="5" max="5" width="11.42578125" style="25"/>
    <col min="6" max="6" width="12.7109375" style="25" bestFit="1" customWidth="1"/>
    <col min="7" max="16384" width="11.42578125" style="25"/>
  </cols>
  <sheetData>
    <row r="1" spans="1:14" x14ac:dyDescent="0.25">
      <c r="I1" s="90" t="s">
        <v>97</v>
      </c>
      <c r="J1" s="91"/>
      <c r="K1" s="91"/>
      <c r="L1" s="91"/>
      <c r="M1" s="91"/>
      <c r="N1" s="91"/>
    </row>
    <row r="2" spans="1:14" x14ac:dyDescent="0.25">
      <c r="I2" s="91"/>
      <c r="J2" s="91"/>
      <c r="K2" s="91"/>
      <c r="L2" s="91"/>
      <c r="M2" s="91"/>
      <c r="N2" s="91"/>
    </row>
    <row r="3" spans="1:14" x14ac:dyDescent="0.25">
      <c r="I3" s="91"/>
      <c r="J3" s="91"/>
      <c r="K3" s="91"/>
      <c r="L3" s="91"/>
      <c r="M3" s="91"/>
      <c r="N3" s="91"/>
    </row>
    <row r="4" spans="1:14" x14ac:dyDescent="0.25">
      <c r="I4" s="91"/>
      <c r="J4" s="91"/>
      <c r="K4" s="91"/>
      <c r="L4" s="91"/>
      <c r="M4" s="91"/>
      <c r="N4" s="91"/>
    </row>
    <row r="5" spans="1:14" x14ac:dyDescent="0.25">
      <c r="I5" s="91"/>
      <c r="J5" s="91"/>
      <c r="K5" s="91"/>
      <c r="L5" s="91"/>
      <c r="M5" s="91"/>
      <c r="N5" s="91"/>
    </row>
    <row r="6" spans="1:14" x14ac:dyDescent="0.25">
      <c r="I6" s="91"/>
      <c r="J6" s="91"/>
      <c r="K6" s="91"/>
      <c r="L6" s="91"/>
      <c r="M6" s="91"/>
      <c r="N6" s="91"/>
    </row>
    <row r="8" spans="1:14" ht="15" customHeight="1" x14ac:dyDescent="0.25">
      <c r="A8" s="95" t="s">
        <v>64</v>
      </c>
      <c r="B8" s="96"/>
      <c r="C8" s="96"/>
      <c r="D8" s="97"/>
      <c r="E8" s="92" t="s">
        <v>0</v>
      </c>
      <c r="F8" s="92"/>
      <c r="G8" s="92"/>
      <c r="H8" s="92"/>
      <c r="I8" s="92"/>
      <c r="J8" s="92"/>
      <c r="K8" s="92"/>
      <c r="L8" s="92"/>
      <c r="M8" s="92"/>
      <c r="N8" s="92"/>
    </row>
    <row r="9" spans="1:14" ht="22.5" x14ac:dyDescent="0.25">
      <c r="A9" s="98"/>
      <c r="B9" s="99"/>
      <c r="C9" s="99"/>
      <c r="D9" s="100"/>
      <c r="E9" s="50" t="str">
        <f>+AND!E9</f>
        <v>M1 ambul. y taxis</v>
      </c>
      <c r="F9" s="50" t="str">
        <f>+AND!F9</f>
        <v>Resto M1</v>
      </c>
      <c r="G9" s="50" t="str">
        <f>+AND!G9</f>
        <v>L y Quads</v>
      </c>
      <c r="H9" s="50" t="str">
        <f>+AND!H9</f>
        <v>N1</v>
      </c>
      <c r="I9" s="50" t="str">
        <f>+AND!I9</f>
        <v>N2 y N3</v>
      </c>
      <c r="J9" s="50" t="str">
        <f>+AND!J9</f>
        <v>M2 y M3</v>
      </c>
      <c r="K9" s="50" t="str">
        <f>+AND!K9</f>
        <v>O</v>
      </c>
      <c r="L9" s="50" t="str">
        <f>+AND!L9</f>
        <v>T</v>
      </c>
      <c r="M9" s="50" t="str">
        <f>+AND!M9</f>
        <v>Resto</v>
      </c>
      <c r="N9" s="51" t="str">
        <f>+AND!N9</f>
        <v>TOTAL</v>
      </c>
    </row>
    <row r="10" spans="1:14" ht="15" customHeight="1" x14ac:dyDescent="0.25">
      <c r="A10" s="101"/>
      <c r="B10" s="102"/>
      <c r="C10" s="102"/>
      <c r="D10" s="103"/>
      <c r="E10" s="92" t="s">
        <v>9</v>
      </c>
      <c r="F10" s="92"/>
      <c r="G10" s="92"/>
      <c r="H10" s="92"/>
      <c r="I10" s="92"/>
      <c r="J10" s="92"/>
      <c r="K10" s="92"/>
      <c r="L10" s="92"/>
      <c r="M10" s="92"/>
      <c r="N10" s="92"/>
    </row>
    <row r="11" spans="1:14" x14ac:dyDescent="0.25">
      <c r="A11" s="75" t="s">
        <v>12</v>
      </c>
      <c r="B11" s="75"/>
      <c r="C11" s="76"/>
      <c r="D11" s="26" t="s">
        <v>15</v>
      </c>
      <c r="E11" s="19">
        <v>1117</v>
      </c>
      <c r="F11" s="19">
        <v>37837</v>
      </c>
      <c r="G11" s="19">
        <v>1209</v>
      </c>
      <c r="H11" s="19">
        <v>10726</v>
      </c>
      <c r="I11" s="19">
        <v>1344</v>
      </c>
      <c r="J11" s="19">
        <v>183</v>
      </c>
      <c r="K11" s="19">
        <v>497</v>
      </c>
      <c r="L11" s="19">
        <v>110</v>
      </c>
      <c r="M11" s="19">
        <v>72</v>
      </c>
      <c r="N11" s="28">
        <f t="shared" ref="N11:N30" si="0">SUM(E11:M11)</f>
        <v>53095</v>
      </c>
    </row>
    <row r="12" spans="1:14" x14ac:dyDescent="0.25">
      <c r="A12" s="73" t="s">
        <v>13</v>
      </c>
      <c r="B12" s="73"/>
      <c r="C12" s="74"/>
      <c r="D12" s="29" t="s">
        <v>14</v>
      </c>
      <c r="E12" s="20">
        <v>319</v>
      </c>
      <c r="F12" s="20">
        <v>4321</v>
      </c>
      <c r="G12" s="20">
        <v>956</v>
      </c>
      <c r="H12" s="20">
        <v>1488</v>
      </c>
      <c r="I12" s="20">
        <v>271</v>
      </c>
      <c r="J12" s="20">
        <v>39</v>
      </c>
      <c r="K12" s="20">
        <v>129</v>
      </c>
      <c r="L12" s="20">
        <v>35</v>
      </c>
      <c r="M12" s="20">
        <v>47</v>
      </c>
      <c r="N12" s="31">
        <f t="shared" si="0"/>
        <v>7605</v>
      </c>
    </row>
    <row r="13" spans="1:14" x14ac:dyDescent="0.25">
      <c r="A13" s="75" t="s">
        <v>16</v>
      </c>
      <c r="B13" s="75"/>
      <c r="C13" s="76"/>
      <c r="D13" s="32" t="s">
        <v>15</v>
      </c>
      <c r="E13" s="19">
        <v>1599</v>
      </c>
      <c r="F13" s="19">
        <v>50739</v>
      </c>
      <c r="G13" s="19">
        <v>938</v>
      </c>
      <c r="H13" s="19">
        <v>23294</v>
      </c>
      <c r="I13" s="19">
        <v>6325</v>
      </c>
      <c r="J13" s="19">
        <v>826</v>
      </c>
      <c r="K13" s="19">
        <v>1233</v>
      </c>
      <c r="L13" s="19">
        <v>274</v>
      </c>
      <c r="M13" s="19">
        <v>247</v>
      </c>
      <c r="N13" s="28">
        <f t="shared" si="0"/>
        <v>85475</v>
      </c>
    </row>
    <row r="14" spans="1:14" x14ac:dyDescent="0.25">
      <c r="A14" s="73" t="s">
        <v>30</v>
      </c>
      <c r="B14" s="73"/>
      <c r="C14" s="74"/>
      <c r="D14" s="29" t="s">
        <v>14</v>
      </c>
      <c r="E14" s="20">
        <v>695</v>
      </c>
      <c r="F14" s="20">
        <v>11338</v>
      </c>
      <c r="G14" s="20">
        <v>1555</v>
      </c>
      <c r="H14" s="20">
        <v>7269</v>
      </c>
      <c r="I14" s="20">
        <v>2406</v>
      </c>
      <c r="J14" s="20">
        <v>480</v>
      </c>
      <c r="K14" s="20">
        <v>520</v>
      </c>
      <c r="L14" s="20">
        <v>54</v>
      </c>
      <c r="M14" s="20">
        <v>67</v>
      </c>
      <c r="N14" s="31">
        <f t="shared" si="0"/>
        <v>24384</v>
      </c>
    </row>
    <row r="15" spans="1:14" x14ac:dyDescent="0.25">
      <c r="A15" s="75" t="s">
        <v>17</v>
      </c>
      <c r="B15" s="75"/>
      <c r="C15" s="76"/>
      <c r="D15" s="32" t="s">
        <v>15</v>
      </c>
      <c r="E15" s="19">
        <v>54</v>
      </c>
      <c r="F15" s="19">
        <v>1200</v>
      </c>
      <c r="G15" s="19">
        <v>117</v>
      </c>
      <c r="H15" s="19">
        <v>449</v>
      </c>
      <c r="I15" s="19">
        <v>12</v>
      </c>
      <c r="J15" s="19">
        <v>22</v>
      </c>
      <c r="K15" s="19">
        <v>0</v>
      </c>
      <c r="L15" s="19">
        <v>0</v>
      </c>
      <c r="M15" s="19">
        <v>1</v>
      </c>
      <c r="N15" s="28">
        <f t="shared" si="0"/>
        <v>1855</v>
      </c>
    </row>
    <row r="16" spans="1:14" x14ac:dyDescent="0.25">
      <c r="A16" s="73" t="s">
        <v>24</v>
      </c>
      <c r="B16" s="73"/>
      <c r="C16" s="74"/>
      <c r="D16" s="29" t="s">
        <v>14</v>
      </c>
      <c r="E16" s="20">
        <v>295</v>
      </c>
      <c r="F16" s="20">
        <v>7434</v>
      </c>
      <c r="G16" s="20">
        <v>435</v>
      </c>
      <c r="H16" s="20">
        <v>3671</v>
      </c>
      <c r="I16" s="20">
        <v>188</v>
      </c>
      <c r="J16" s="20">
        <v>340</v>
      </c>
      <c r="K16" s="20">
        <v>0</v>
      </c>
      <c r="L16" s="20">
        <v>1</v>
      </c>
      <c r="M16" s="20">
        <v>2</v>
      </c>
      <c r="N16" s="31">
        <f t="shared" si="0"/>
        <v>12366</v>
      </c>
    </row>
    <row r="17" spans="1:14" x14ac:dyDescent="0.25">
      <c r="A17" s="75" t="s">
        <v>18</v>
      </c>
      <c r="B17" s="75"/>
      <c r="C17" s="76"/>
      <c r="D17" s="32" t="s">
        <v>15</v>
      </c>
      <c r="E17" s="19">
        <v>3343</v>
      </c>
      <c r="F17" s="19">
        <v>97707</v>
      </c>
      <c r="G17" s="19">
        <v>3193</v>
      </c>
      <c r="H17" s="19">
        <v>39476</v>
      </c>
      <c r="I17" s="19">
        <v>6112</v>
      </c>
      <c r="J17" s="19">
        <v>1122</v>
      </c>
      <c r="K17" s="19">
        <v>1906</v>
      </c>
      <c r="L17" s="19">
        <v>327</v>
      </c>
      <c r="M17" s="19">
        <v>243</v>
      </c>
      <c r="N17" s="28">
        <f t="shared" si="0"/>
        <v>153429</v>
      </c>
    </row>
    <row r="18" spans="1:14" x14ac:dyDescent="0.25">
      <c r="A18" s="73" t="s">
        <v>25</v>
      </c>
      <c r="B18" s="73"/>
      <c r="C18" s="74"/>
      <c r="D18" s="29" t="s">
        <v>14</v>
      </c>
      <c r="E18" s="20">
        <v>1526</v>
      </c>
      <c r="F18" s="20">
        <v>41634</v>
      </c>
      <c r="G18" s="20">
        <v>6364</v>
      </c>
      <c r="H18" s="20">
        <v>17407</v>
      </c>
      <c r="I18" s="20">
        <v>3453</v>
      </c>
      <c r="J18" s="20">
        <v>387</v>
      </c>
      <c r="K18" s="20">
        <v>1476</v>
      </c>
      <c r="L18" s="20">
        <v>172</v>
      </c>
      <c r="M18" s="20">
        <v>182</v>
      </c>
      <c r="N18" s="31">
        <f t="shared" si="0"/>
        <v>72601</v>
      </c>
    </row>
    <row r="19" spans="1:14" x14ac:dyDescent="0.25">
      <c r="A19" s="75" t="s">
        <v>19</v>
      </c>
      <c r="B19" s="75"/>
      <c r="C19" s="76"/>
      <c r="D19" s="32" t="s">
        <v>15</v>
      </c>
      <c r="E19" s="19">
        <v>192</v>
      </c>
      <c r="F19" s="19">
        <v>1660</v>
      </c>
      <c r="G19" s="19">
        <v>1</v>
      </c>
      <c r="H19" s="19">
        <v>2428</v>
      </c>
      <c r="I19" s="19">
        <v>3201</v>
      </c>
      <c r="J19" s="19">
        <v>2110</v>
      </c>
      <c r="K19" s="19">
        <v>0</v>
      </c>
      <c r="L19" s="19">
        <v>0</v>
      </c>
      <c r="M19" s="19">
        <v>2</v>
      </c>
      <c r="N19" s="28">
        <f t="shared" si="0"/>
        <v>9594</v>
      </c>
    </row>
    <row r="20" spans="1:14" x14ac:dyDescent="0.25">
      <c r="A20" s="73" t="s">
        <v>26</v>
      </c>
      <c r="B20" s="73"/>
      <c r="C20" s="74"/>
      <c r="D20" s="29" t="s">
        <v>14</v>
      </c>
      <c r="E20" s="20">
        <v>2311</v>
      </c>
      <c r="F20" s="20">
        <v>50751</v>
      </c>
      <c r="G20" s="20">
        <v>2968</v>
      </c>
      <c r="H20" s="20">
        <v>16180</v>
      </c>
      <c r="I20" s="20">
        <v>1293</v>
      </c>
      <c r="J20" s="20">
        <v>464</v>
      </c>
      <c r="K20" s="20">
        <v>0</v>
      </c>
      <c r="L20" s="20">
        <v>0</v>
      </c>
      <c r="M20" s="20">
        <v>0</v>
      </c>
      <c r="N20" s="31">
        <f t="shared" si="0"/>
        <v>73967</v>
      </c>
    </row>
    <row r="21" spans="1:14" x14ac:dyDescent="0.25">
      <c r="A21" s="75" t="s">
        <v>20</v>
      </c>
      <c r="B21" s="75"/>
      <c r="C21" s="76"/>
      <c r="D21" s="32" t="s">
        <v>15</v>
      </c>
      <c r="E21" s="19">
        <v>1982</v>
      </c>
      <c r="F21" s="19">
        <v>30981</v>
      </c>
      <c r="G21" s="19">
        <v>339</v>
      </c>
      <c r="H21" s="19">
        <v>15472</v>
      </c>
      <c r="I21" s="19">
        <v>3500</v>
      </c>
      <c r="J21" s="19">
        <v>672</v>
      </c>
      <c r="K21" s="19">
        <v>2228</v>
      </c>
      <c r="L21" s="19">
        <v>1</v>
      </c>
      <c r="M21" s="19">
        <v>15</v>
      </c>
      <c r="N21" s="28">
        <f t="shared" si="0"/>
        <v>55190</v>
      </c>
    </row>
    <row r="22" spans="1:14" x14ac:dyDescent="0.25">
      <c r="A22" s="73" t="s">
        <v>27</v>
      </c>
      <c r="B22" s="73"/>
      <c r="C22" s="74"/>
      <c r="D22" s="29" t="s">
        <v>14</v>
      </c>
      <c r="E22" s="20">
        <v>970</v>
      </c>
      <c r="F22" s="20">
        <v>19574</v>
      </c>
      <c r="G22" s="20">
        <v>1775</v>
      </c>
      <c r="H22" s="20">
        <v>8494</v>
      </c>
      <c r="I22" s="20">
        <v>3774</v>
      </c>
      <c r="J22" s="20">
        <v>568</v>
      </c>
      <c r="K22" s="20">
        <v>1636</v>
      </c>
      <c r="L22" s="20">
        <v>3</v>
      </c>
      <c r="M22" s="20">
        <v>40</v>
      </c>
      <c r="N22" s="31">
        <f t="shared" si="0"/>
        <v>36834</v>
      </c>
    </row>
    <row r="23" spans="1:14" x14ac:dyDescent="0.25">
      <c r="A23" s="93" t="s">
        <v>65</v>
      </c>
      <c r="B23" s="93"/>
      <c r="C23" s="94"/>
      <c r="D23" s="32" t="s">
        <v>15</v>
      </c>
      <c r="E23" s="19">
        <v>605</v>
      </c>
      <c r="F23" s="19">
        <v>12589</v>
      </c>
      <c r="G23" s="19">
        <v>103</v>
      </c>
      <c r="H23" s="19">
        <v>5989</v>
      </c>
      <c r="I23" s="19">
        <v>1522</v>
      </c>
      <c r="J23" s="19">
        <v>240</v>
      </c>
      <c r="K23" s="19">
        <v>124</v>
      </c>
      <c r="L23" s="19">
        <v>237</v>
      </c>
      <c r="M23" s="19">
        <v>55</v>
      </c>
      <c r="N23" s="28">
        <f t="shared" si="0"/>
        <v>21464</v>
      </c>
    </row>
    <row r="24" spans="1:14" x14ac:dyDescent="0.25">
      <c r="A24" s="73" t="s">
        <v>28</v>
      </c>
      <c r="B24" s="73"/>
      <c r="C24" s="74"/>
      <c r="D24" s="29" t="s">
        <v>14</v>
      </c>
      <c r="E24" s="20">
        <v>405</v>
      </c>
      <c r="F24" s="20">
        <v>6820</v>
      </c>
      <c r="G24" s="20">
        <v>270</v>
      </c>
      <c r="H24" s="20">
        <v>3774</v>
      </c>
      <c r="I24" s="20">
        <v>720</v>
      </c>
      <c r="J24" s="20">
        <v>169</v>
      </c>
      <c r="K24" s="20">
        <v>5</v>
      </c>
      <c r="L24" s="20">
        <v>37</v>
      </c>
      <c r="M24" s="20">
        <v>29</v>
      </c>
      <c r="N24" s="31">
        <f t="shared" si="0"/>
        <v>12229</v>
      </c>
    </row>
    <row r="25" spans="1:14" x14ac:dyDescent="0.25">
      <c r="A25" s="75" t="s">
        <v>21</v>
      </c>
      <c r="B25" s="75"/>
      <c r="C25" s="76"/>
      <c r="D25" s="32" t="s">
        <v>15</v>
      </c>
      <c r="E25" s="19">
        <v>282</v>
      </c>
      <c r="F25" s="19">
        <v>4681</v>
      </c>
      <c r="G25" s="19">
        <v>672</v>
      </c>
      <c r="H25" s="19">
        <v>1851</v>
      </c>
      <c r="I25" s="19">
        <v>121</v>
      </c>
      <c r="J25" s="19">
        <v>48</v>
      </c>
      <c r="K25" s="19">
        <v>59</v>
      </c>
      <c r="L25" s="19">
        <v>43</v>
      </c>
      <c r="M25" s="19">
        <v>20</v>
      </c>
      <c r="N25" s="28">
        <f t="shared" si="0"/>
        <v>7777</v>
      </c>
    </row>
    <row r="26" spans="1:14" x14ac:dyDescent="0.25">
      <c r="A26" s="73" t="s">
        <v>29</v>
      </c>
      <c r="B26" s="73"/>
      <c r="C26" s="74"/>
      <c r="D26" s="29" t="s">
        <v>14</v>
      </c>
      <c r="E26" s="20">
        <v>1337</v>
      </c>
      <c r="F26" s="20">
        <v>37302</v>
      </c>
      <c r="G26" s="20">
        <v>2413</v>
      </c>
      <c r="H26" s="20">
        <v>13035</v>
      </c>
      <c r="I26" s="20">
        <v>1786</v>
      </c>
      <c r="J26" s="20">
        <v>411</v>
      </c>
      <c r="K26" s="20">
        <v>6449</v>
      </c>
      <c r="L26" s="20">
        <v>15</v>
      </c>
      <c r="M26" s="20">
        <v>44</v>
      </c>
      <c r="N26" s="31">
        <f t="shared" si="0"/>
        <v>62792</v>
      </c>
    </row>
    <row r="27" spans="1:14" x14ac:dyDescent="0.25">
      <c r="A27" s="75" t="s">
        <v>22</v>
      </c>
      <c r="B27" s="75"/>
      <c r="C27" s="76"/>
      <c r="D27" s="32" t="s">
        <v>15</v>
      </c>
      <c r="E27" s="19">
        <v>5606</v>
      </c>
      <c r="F27" s="19">
        <v>87452</v>
      </c>
      <c r="G27" s="19">
        <v>784</v>
      </c>
      <c r="H27" s="19">
        <v>39275</v>
      </c>
      <c r="I27" s="19">
        <v>5615</v>
      </c>
      <c r="J27" s="19">
        <v>1082</v>
      </c>
      <c r="K27" s="19">
        <v>74</v>
      </c>
      <c r="L27" s="19">
        <v>97</v>
      </c>
      <c r="M27" s="19">
        <v>78</v>
      </c>
      <c r="N27" s="28">
        <f t="shared" si="0"/>
        <v>140063</v>
      </c>
    </row>
    <row r="28" spans="1:14" x14ac:dyDescent="0.25">
      <c r="A28" s="73" t="s">
        <v>31</v>
      </c>
      <c r="B28" s="73"/>
      <c r="C28" s="74"/>
      <c r="D28" s="29" t="s">
        <v>14</v>
      </c>
      <c r="E28" s="20">
        <v>487</v>
      </c>
      <c r="F28" s="20">
        <v>8440</v>
      </c>
      <c r="G28" s="20">
        <v>818</v>
      </c>
      <c r="H28" s="20">
        <v>4031</v>
      </c>
      <c r="I28" s="20">
        <v>605</v>
      </c>
      <c r="J28" s="20">
        <v>116</v>
      </c>
      <c r="K28" s="20">
        <v>0</v>
      </c>
      <c r="L28" s="20">
        <v>10</v>
      </c>
      <c r="M28" s="20">
        <v>11</v>
      </c>
      <c r="N28" s="31">
        <f t="shared" si="0"/>
        <v>14518</v>
      </c>
    </row>
    <row r="29" spans="1:14" x14ac:dyDescent="0.25">
      <c r="A29" s="75" t="s">
        <v>23</v>
      </c>
      <c r="B29" s="75"/>
      <c r="C29" s="76"/>
      <c r="D29" s="32" t="s">
        <v>15</v>
      </c>
      <c r="E29" s="19">
        <v>1</v>
      </c>
      <c r="F29" s="19">
        <v>1</v>
      </c>
      <c r="G29" s="19">
        <v>45</v>
      </c>
      <c r="H29" s="19">
        <v>0</v>
      </c>
      <c r="I29" s="19">
        <v>0</v>
      </c>
      <c r="J29" s="19">
        <v>103</v>
      </c>
      <c r="K29" s="19">
        <v>0</v>
      </c>
      <c r="L29" s="19">
        <v>0</v>
      </c>
      <c r="M29" s="19">
        <v>0</v>
      </c>
      <c r="N29" s="28">
        <f t="shared" si="0"/>
        <v>150</v>
      </c>
    </row>
    <row r="30" spans="1:14" x14ac:dyDescent="0.25">
      <c r="A30" s="73" t="s">
        <v>32</v>
      </c>
      <c r="B30" s="73"/>
      <c r="C30" s="74"/>
      <c r="D30" s="29" t="s">
        <v>14</v>
      </c>
      <c r="E30" s="20">
        <v>704</v>
      </c>
      <c r="F30" s="20">
        <v>3386</v>
      </c>
      <c r="G30" s="20">
        <v>1894</v>
      </c>
      <c r="H30" s="20">
        <v>2783</v>
      </c>
      <c r="I30" s="20">
        <v>899</v>
      </c>
      <c r="J30" s="20">
        <v>548</v>
      </c>
      <c r="K30" s="20">
        <v>53</v>
      </c>
      <c r="L30" s="20">
        <v>11</v>
      </c>
      <c r="M30" s="20">
        <v>10</v>
      </c>
      <c r="N30" s="31">
        <f t="shared" si="0"/>
        <v>10288</v>
      </c>
    </row>
    <row r="31" spans="1:14" x14ac:dyDescent="0.25">
      <c r="A31" s="79" t="s">
        <v>34</v>
      </c>
      <c r="B31" s="79"/>
      <c r="C31" s="80"/>
      <c r="D31" s="33" t="s">
        <v>15</v>
      </c>
      <c r="E31" s="28">
        <f t="shared" ref="E31:N32" si="1">E11+E13+E15+E17+E19+E21+E23+E25+E27+E29</f>
        <v>14781</v>
      </c>
      <c r="F31" s="28">
        <f t="shared" si="1"/>
        <v>324847</v>
      </c>
      <c r="G31" s="28">
        <f t="shared" si="1"/>
        <v>7401</v>
      </c>
      <c r="H31" s="28">
        <f t="shared" si="1"/>
        <v>138960</v>
      </c>
      <c r="I31" s="28">
        <f t="shared" si="1"/>
        <v>27752</v>
      </c>
      <c r="J31" s="28">
        <f t="shared" si="1"/>
        <v>6408</v>
      </c>
      <c r="K31" s="28">
        <f t="shared" si="1"/>
        <v>6121</v>
      </c>
      <c r="L31" s="28">
        <f t="shared" si="1"/>
        <v>1089</v>
      </c>
      <c r="M31" s="28">
        <f t="shared" si="1"/>
        <v>733</v>
      </c>
      <c r="N31" s="28">
        <f t="shared" si="1"/>
        <v>528092</v>
      </c>
    </row>
    <row r="32" spans="1:14" x14ac:dyDescent="0.25">
      <c r="A32" s="79"/>
      <c r="B32" s="79"/>
      <c r="C32" s="80"/>
      <c r="D32" s="34" t="s">
        <v>14</v>
      </c>
      <c r="E32" s="31">
        <f t="shared" si="1"/>
        <v>9049</v>
      </c>
      <c r="F32" s="31">
        <f t="shared" si="1"/>
        <v>191000</v>
      </c>
      <c r="G32" s="31">
        <f t="shared" si="1"/>
        <v>19448</v>
      </c>
      <c r="H32" s="31">
        <f t="shared" si="1"/>
        <v>78132</v>
      </c>
      <c r="I32" s="31">
        <f t="shared" si="1"/>
        <v>15395</v>
      </c>
      <c r="J32" s="31">
        <f t="shared" si="1"/>
        <v>3522</v>
      </c>
      <c r="K32" s="31">
        <f t="shared" si="1"/>
        <v>10268</v>
      </c>
      <c r="L32" s="31">
        <f t="shared" si="1"/>
        <v>338</v>
      </c>
      <c r="M32" s="31">
        <f t="shared" si="1"/>
        <v>432</v>
      </c>
      <c r="N32" s="31">
        <f t="shared" si="1"/>
        <v>327584</v>
      </c>
    </row>
    <row r="33" spans="1:14" x14ac:dyDescent="0.25">
      <c r="A33" s="83" t="s">
        <v>40</v>
      </c>
      <c r="B33" s="81" t="s">
        <v>38</v>
      </c>
      <c r="C33" s="86" t="s">
        <v>35</v>
      </c>
      <c r="D33" s="87"/>
      <c r="E33" s="18">
        <v>15861</v>
      </c>
      <c r="F33" s="18">
        <v>318861</v>
      </c>
      <c r="G33" s="18">
        <v>34619</v>
      </c>
      <c r="H33" s="18">
        <v>66835</v>
      </c>
      <c r="I33" s="18">
        <v>6678</v>
      </c>
      <c r="J33" s="18">
        <v>2468</v>
      </c>
      <c r="K33" s="18">
        <v>2896</v>
      </c>
      <c r="L33" s="18">
        <v>1094</v>
      </c>
      <c r="M33" s="18">
        <v>801</v>
      </c>
      <c r="N33" s="35">
        <f>SUM(E33:M33)</f>
        <v>450113</v>
      </c>
    </row>
    <row r="34" spans="1:14" x14ac:dyDescent="0.25">
      <c r="A34" s="84"/>
      <c r="B34" s="82"/>
      <c r="C34" s="88" t="s">
        <v>36</v>
      </c>
      <c r="D34" s="89"/>
      <c r="E34" s="21">
        <v>4113</v>
      </c>
      <c r="F34" s="21">
        <v>82576</v>
      </c>
      <c r="G34" s="21">
        <v>8259</v>
      </c>
      <c r="H34" s="21">
        <v>28867</v>
      </c>
      <c r="I34" s="21">
        <v>4413</v>
      </c>
      <c r="J34" s="21">
        <v>1161</v>
      </c>
      <c r="K34" s="21">
        <v>1415</v>
      </c>
      <c r="L34" s="21">
        <v>120</v>
      </c>
      <c r="M34" s="21">
        <v>165</v>
      </c>
      <c r="N34" s="36">
        <f>SUM(E34:M34)</f>
        <v>131089</v>
      </c>
    </row>
    <row r="35" spans="1:14" x14ac:dyDescent="0.25">
      <c r="A35" s="84"/>
      <c r="B35" s="82"/>
      <c r="C35" s="77" t="s">
        <v>37</v>
      </c>
      <c r="D35" s="78"/>
      <c r="E35" s="37">
        <f t="shared" ref="E35:N35" si="2">E34/(E33+E34)</f>
        <v>0.20591769300090118</v>
      </c>
      <c r="F35" s="37">
        <f t="shared" si="2"/>
        <v>0.20570101908892305</v>
      </c>
      <c r="G35" s="37">
        <f t="shared" si="2"/>
        <v>0.19261626008675778</v>
      </c>
      <c r="H35" s="37">
        <f t="shared" si="2"/>
        <v>0.30163423961881675</v>
      </c>
      <c r="I35" s="37">
        <f t="shared" si="2"/>
        <v>0.39789018122802272</v>
      </c>
      <c r="J35" s="37">
        <f t="shared" si="2"/>
        <v>0.31992284375861119</v>
      </c>
      <c r="K35" s="37">
        <f t="shared" si="2"/>
        <v>0.32823010902342842</v>
      </c>
      <c r="L35" s="37">
        <f t="shared" si="2"/>
        <v>9.8846787479406922E-2</v>
      </c>
      <c r="M35" s="37">
        <f t="shared" si="2"/>
        <v>0.17080745341614906</v>
      </c>
      <c r="N35" s="37">
        <f t="shared" si="2"/>
        <v>0.22554808827223582</v>
      </c>
    </row>
    <row r="36" spans="1:14" x14ac:dyDescent="0.25">
      <c r="A36" s="84"/>
      <c r="B36" s="81" t="s">
        <v>39</v>
      </c>
      <c r="C36" s="86" t="s">
        <v>35</v>
      </c>
      <c r="D36" s="87"/>
      <c r="E36" s="22">
        <v>3735</v>
      </c>
      <c r="F36" s="22">
        <v>74917</v>
      </c>
      <c r="G36" s="22">
        <v>10533</v>
      </c>
      <c r="H36" s="22">
        <v>25773</v>
      </c>
      <c r="I36" s="22">
        <v>4123</v>
      </c>
      <c r="J36" s="22">
        <v>1131</v>
      </c>
      <c r="K36" s="22">
        <v>1313</v>
      </c>
      <c r="L36" s="22">
        <v>128</v>
      </c>
      <c r="M36" s="22">
        <v>169</v>
      </c>
      <c r="N36" s="38">
        <f>SUM(E36:M36)</f>
        <v>121822</v>
      </c>
    </row>
    <row r="37" spans="1:14" x14ac:dyDescent="0.25">
      <c r="A37" s="84"/>
      <c r="B37" s="82"/>
      <c r="C37" s="88" t="s">
        <v>36</v>
      </c>
      <c r="D37" s="89"/>
      <c r="E37" s="21">
        <v>518</v>
      </c>
      <c r="F37" s="21">
        <v>9970</v>
      </c>
      <c r="G37" s="21">
        <v>823</v>
      </c>
      <c r="H37" s="21">
        <v>3342</v>
      </c>
      <c r="I37" s="21">
        <v>772</v>
      </c>
      <c r="J37" s="21">
        <v>188</v>
      </c>
      <c r="K37" s="21">
        <v>305</v>
      </c>
      <c r="L37" s="21">
        <v>1</v>
      </c>
      <c r="M37" s="21">
        <v>6</v>
      </c>
      <c r="N37" s="36">
        <f>SUM(E37:M37)</f>
        <v>15925</v>
      </c>
    </row>
    <row r="38" spans="1:14" ht="15" customHeight="1" x14ac:dyDescent="0.25">
      <c r="A38" s="85"/>
      <c r="B38" s="82"/>
      <c r="C38" s="77" t="s">
        <v>37</v>
      </c>
      <c r="D38" s="78"/>
      <c r="E38" s="37">
        <f t="shared" ref="E38:N38" si="3">E37/(E37+E36)</f>
        <v>0.12179637902656948</v>
      </c>
      <c r="F38" s="37">
        <f t="shared" si="3"/>
        <v>0.11745025740101547</v>
      </c>
      <c r="G38" s="37">
        <f t="shared" si="3"/>
        <v>7.2472701655512506E-2</v>
      </c>
      <c r="H38" s="37">
        <f t="shared" si="3"/>
        <v>0.11478619268418341</v>
      </c>
      <c r="I38" s="37">
        <f t="shared" si="3"/>
        <v>0.15771195097037793</v>
      </c>
      <c r="J38" s="37">
        <f t="shared" si="3"/>
        <v>0.14253222137983321</v>
      </c>
      <c r="K38" s="37">
        <f t="shared" si="3"/>
        <v>0.18850432632880099</v>
      </c>
      <c r="L38" s="37">
        <f t="shared" si="3"/>
        <v>7.7519379844961239E-3</v>
      </c>
      <c r="M38" s="37">
        <f t="shared" si="3"/>
        <v>3.4285714285714287E-2</v>
      </c>
      <c r="N38" s="37">
        <f t="shared" si="3"/>
        <v>0.11561050331404676</v>
      </c>
    </row>
  </sheetData>
  <customSheetViews>
    <customSheetView guid="{63A9D80A-8E4A-4F33-B584-5ACED899AD49}" showGridLines="0" showRuler="0">
      <selection activeCell="C33" sqref="C33:D33"/>
      <pageMargins left="0.7" right="1.0416666666666666E-2" top="1.1770833333333333" bottom="0.75" header="4.1666666666666664E-2" footer="0.3"/>
      <printOptions gridLines="1"/>
      <pageSetup paperSize="9" orientation="portrait" r:id="rId1"/>
      <headerFooter differentFirst="1">
        <oddHeader>&amp;R&amp;G</oddHeader>
      </headerFooter>
    </customSheetView>
  </customSheetViews>
  <mergeCells count="34">
    <mergeCell ref="A16:C16"/>
    <mergeCell ref="A17:C17"/>
    <mergeCell ref="A18:C18"/>
    <mergeCell ref="B36:B38"/>
    <mergeCell ref="C36:D36"/>
    <mergeCell ref="C37:D37"/>
    <mergeCell ref="C38:D38"/>
    <mergeCell ref="A25:C25"/>
    <mergeCell ref="A26:C26"/>
    <mergeCell ref="A27:C27"/>
    <mergeCell ref="A28:C28"/>
    <mergeCell ref="A29:C29"/>
    <mergeCell ref="A30:C30"/>
    <mergeCell ref="A14:C14"/>
    <mergeCell ref="A15:C15"/>
    <mergeCell ref="E10:N10"/>
    <mergeCell ref="A11:C11"/>
    <mergeCell ref="A12:C12"/>
    <mergeCell ref="I1:N6"/>
    <mergeCell ref="A24:C24"/>
    <mergeCell ref="A31:C32"/>
    <mergeCell ref="A33:A38"/>
    <mergeCell ref="B33:B35"/>
    <mergeCell ref="C33:D33"/>
    <mergeCell ref="C34:D34"/>
    <mergeCell ref="C35:D35"/>
    <mergeCell ref="A19:C19"/>
    <mergeCell ref="A20:C20"/>
    <mergeCell ref="A21:C21"/>
    <mergeCell ref="A22:C22"/>
    <mergeCell ref="A23:C23"/>
    <mergeCell ref="A8:D10"/>
    <mergeCell ref="E8:N8"/>
    <mergeCell ref="A13:C13"/>
  </mergeCells>
  <printOptions gridLines="1"/>
  <pageMargins left="0.70866141732283472" right="0" top="1.1811023622047245" bottom="0.74803149606299213" header="3.937007874015748E-2" footer="0.31496062992125984"/>
  <pageSetup paperSize="9" scale="80" orientation="landscape" r:id="rId2"/>
  <headerFooter differentFirst="1">
    <oddHeader>&amp;R&amp;G</oddHeader>
  </headerFooter>
  <drawing r:id="rId3"/>
  <legacyDrawingHF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 fitToPage="1"/>
  </sheetPr>
  <dimension ref="A1:N38"/>
  <sheetViews>
    <sheetView showGridLines="0" showRuler="0" zoomScale="80" zoomScaleNormal="80" workbookViewId="0">
      <selection activeCell="C45" sqref="C45"/>
    </sheetView>
  </sheetViews>
  <sheetFormatPr baseColWidth="10" defaultRowHeight="15" x14ac:dyDescent="0.25"/>
  <cols>
    <col min="3" max="3" width="12.42578125" customWidth="1"/>
    <col min="4" max="4" width="3.5703125" bestFit="1" customWidth="1"/>
    <col min="6" max="6" width="12.7109375" bestFit="1" customWidth="1"/>
    <col min="14" max="14" width="12.85546875" customWidth="1"/>
  </cols>
  <sheetData>
    <row r="1" spans="1:14" x14ac:dyDescent="0.25">
      <c r="I1" s="90" t="s">
        <v>96</v>
      </c>
      <c r="J1" s="104"/>
      <c r="K1" s="104"/>
      <c r="L1" s="104"/>
      <c r="M1" s="104"/>
      <c r="N1" s="104"/>
    </row>
    <row r="2" spans="1:14" x14ac:dyDescent="0.25">
      <c r="I2" s="104"/>
      <c r="J2" s="104"/>
      <c r="K2" s="104"/>
      <c r="L2" s="104"/>
      <c r="M2" s="104"/>
      <c r="N2" s="104"/>
    </row>
    <row r="3" spans="1:14" x14ac:dyDescent="0.25">
      <c r="I3" s="104"/>
      <c r="J3" s="104"/>
      <c r="K3" s="104"/>
      <c r="L3" s="104"/>
      <c r="M3" s="104"/>
      <c r="N3" s="104"/>
    </row>
    <row r="4" spans="1:14" x14ac:dyDescent="0.25">
      <c r="I4" s="104"/>
      <c r="J4" s="104"/>
      <c r="K4" s="104"/>
      <c r="L4" s="104"/>
      <c r="M4" s="104"/>
      <c r="N4" s="104"/>
    </row>
    <row r="5" spans="1:14" x14ac:dyDescent="0.25">
      <c r="I5" s="104"/>
      <c r="J5" s="104"/>
      <c r="K5" s="104"/>
      <c r="L5" s="104"/>
      <c r="M5" s="104"/>
      <c r="N5" s="104"/>
    </row>
    <row r="6" spans="1:14" x14ac:dyDescent="0.25">
      <c r="I6" s="104"/>
      <c r="J6" s="104"/>
      <c r="K6" s="104"/>
      <c r="L6" s="104"/>
      <c r="M6" s="104"/>
      <c r="N6" s="104"/>
    </row>
    <row r="8" spans="1:14" ht="15" customHeight="1" x14ac:dyDescent="0.25">
      <c r="A8" s="95" t="s">
        <v>41</v>
      </c>
      <c r="B8" s="96"/>
      <c r="C8" s="96"/>
      <c r="D8" s="97"/>
      <c r="E8" s="92" t="s">
        <v>0</v>
      </c>
      <c r="F8" s="92"/>
      <c r="G8" s="92"/>
      <c r="H8" s="92"/>
      <c r="I8" s="92"/>
      <c r="J8" s="92"/>
      <c r="K8" s="92"/>
      <c r="L8" s="92"/>
      <c r="M8" s="92"/>
      <c r="N8" s="92"/>
    </row>
    <row r="9" spans="1:14" ht="22.5" x14ac:dyDescent="0.25">
      <c r="A9" s="98"/>
      <c r="B9" s="99"/>
      <c r="C9" s="99"/>
      <c r="D9" s="100"/>
      <c r="E9" s="50" t="str">
        <f>+AND!E9</f>
        <v>M1 ambul. y taxis</v>
      </c>
      <c r="F9" s="50" t="str">
        <f>+AND!F9</f>
        <v>Resto M1</v>
      </c>
      <c r="G9" s="50" t="str">
        <f>+AND!G9</f>
        <v>L y Quads</v>
      </c>
      <c r="H9" s="50" t="str">
        <f>+AND!H9</f>
        <v>N1</v>
      </c>
      <c r="I9" s="50" t="str">
        <f>+AND!I9</f>
        <v>N2 y N3</v>
      </c>
      <c r="J9" s="50" t="str">
        <f>+AND!J9</f>
        <v>M2 y M3</v>
      </c>
      <c r="K9" s="50" t="str">
        <f>+AND!K9</f>
        <v>O</v>
      </c>
      <c r="L9" s="50" t="str">
        <f>+AND!L9</f>
        <v>T</v>
      </c>
      <c r="M9" s="50" t="str">
        <f>+AND!M9</f>
        <v>Resto</v>
      </c>
      <c r="N9" s="51" t="str">
        <f>+AND!N9</f>
        <v>TOTAL</v>
      </c>
    </row>
    <row r="10" spans="1:14" ht="15" customHeight="1" x14ac:dyDescent="0.25">
      <c r="A10" s="101"/>
      <c r="B10" s="102"/>
      <c r="C10" s="102"/>
      <c r="D10" s="103"/>
      <c r="E10" s="92" t="s">
        <v>9</v>
      </c>
      <c r="F10" s="92"/>
      <c r="G10" s="92"/>
      <c r="H10" s="92"/>
      <c r="I10" s="92"/>
      <c r="J10" s="92"/>
      <c r="K10" s="92"/>
      <c r="L10" s="92"/>
      <c r="M10" s="92"/>
      <c r="N10" s="92"/>
    </row>
    <row r="11" spans="1:14" x14ac:dyDescent="0.25">
      <c r="A11" s="75" t="s">
        <v>12</v>
      </c>
      <c r="B11" s="75"/>
      <c r="C11" s="76"/>
      <c r="D11" s="14" t="s">
        <v>15</v>
      </c>
      <c r="E11" s="42">
        <v>604</v>
      </c>
      <c r="F11" s="42">
        <v>97663</v>
      </c>
      <c r="G11" s="42">
        <v>2317</v>
      </c>
      <c r="H11" s="42">
        <v>32081</v>
      </c>
      <c r="I11" s="42">
        <v>3755</v>
      </c>
      <c r="J11" s="42">
        <v>406</v>
      </c>
      <c r="K11" s="42">
        <v>2264</v>
      </c>
      <c r="L11" s="42">
        <v>79</v>
      </c>
      <c r="M11" s="42">
        <v>155</v>
      </c>
      <c r="N11" s="3">
        <f>SUM(E11:M11)</f>
        <v>139324</v>
      </c>
    </row>
    <row r="12" spans="1:14" x14ac:dyDescent="0.25">
      <c r="A12" s="73" t="s">
        <v>13</v>
      </c>
      <c r="B12" s="73"/>
      <c r="C12" s="74"/>
      <c r="D12" s="11" t="s">
        <v>14</v>
      </c>
      <c r="E12" s="41">
        <v>150</v>
      </c>
      <c r="F12" s="41">
        <v>4977</v>
      </c>
      <c r="G12" s="41">
        <v>879</v>
      </c>
      <c r="H12" s="41">
        <v>1398</v>
      </c>
      <c r="I12" s="41">
        <v>234</v>
      </c>
      <c r="J12" s="41">
        <v>54</v>
      </c>
      <c r="K12" s="41">
        <v>212</v>
      </c>
      <c r="L12" s="41">
        <v>11</v>
      </c>
      <c r="M12" s="41">
        <v>20</v>
      </c>
      <c r="N12" s="4">
        <f t="shared" ref="N12:N30" si="0">SUM(E12:M12)</f>
        <v>7935</v>
      </c>
    </row>
    <row r="13" spans="1:14" x14ac:dyDescent="0.25">
      <c r="A13" s="75" t="s">
        <v>16</v>
      </c>
      <c r="B13" s="75"/>
      <c r="C13" s="76"/>
      <c r="D13" s="10" t="s">
        <v>15</v>
      </c>
      <c r="E13" s="42">
        <v>1043</v>
      </c>
      <c r="F13" s="42">
        <v>118885</v>
      </c>
      <c r="G13" s="42">
        <v>2319</v>
      </c>
      <c r="H13" s="42">
        <v>58022</v>
      </c>
      <c r="I13" s="42">
        <v>11646</v>
      </c>
      <c r="J13" s="42">
        <v>2712</v>
      </c>
      <c r="K13" s="42">
        <v>4832</v>
      </c>
      <c r="L13" s="42">
        <v>124</v>
      </c>
      <c r="M13" s="42">
        <v>464</v>
      </c>
      <c r="N13" s="3">
        <f>SUM(E13:M13)</f>
        <v>200047</v>
      </c>
    </row>
    <row r="14" spans="1:14" x14ac:dyDescent="0.25">
      <c r="A14" s="73" t="s">
        <v>30</v>
      </c>
      <c r="B14" s="73"/>
      <c r="C14" s="74"/>
      <c r="D14" s="30" t="s">
        <v>14</v>
      </c>
      <c r="E14" s="41">
        <v>129</v>
      </c>
      <c r="F14" s="41">
        <v>15164</v>
      </c>
      <c r="G14" s="41">
        <v>1286</v>
      </c>
      <c r="H14" s="41">
        <v>7153</v>
      </c>
      <c r="I14" s="41">
        <v>2684</v>
      </c>
      <c r="J14" s="41">
        <v>588</v>
      </c>
      <c r="K14" s="41">
        <v>660</v>
      </c>
      <c r="L14" s="41">
        <v>15</v>
      </c>
      <c r="M14" s="41">
        <v>47</v>
      </c>
      <c r="N14" s="4">
        <f t="shared" si="0"/>
        <v>27726</v>
      </c>
    </row>
    <row r="15" spans="1:14" x14ac:dyDescent="0.25">
      <c r="A15" s="75" t="s">
        <v>17</v>
      </c>
      <c r="B15" s="75"/>
      <c r="C15" s="76"/>
      <c r="D15" s="10" t="s">
        <v>15</v>
      </c>
      <c r="E15" s="42">
        <v>42</v>
      </c>
      <c r="F15" s="42">
        <v>2133</v>
      </c>
      <c r="G15" s="42">
        <v>88</v>
      </c>
      <c r="H15" s="42">
        <v>1777</v>
      </c>
      <c r="I15" s="42">
        <v>53</v>
      </c>
      <c r="J15" s="42">
        <v>63</v>
      </c>
      <c r="K15" s="42">
        <v>0</v>
      </c>
      <c r="L15" s="42">
        <v>0</v>
      </c>
      <c r="M15" s="42">
        <v>0</v>
      </c>
      <c r="N15" s="3">
        <f t="shared" si="0"/>
        <v>4156</v>
      </c>
    </row>
    <row r="16" spans="1:14" x14ac:dyDescent="0.25">
      <c r="A16" s="73" t="s">
        <v>24</v>
      </c>
      <c r="B16" s="73"/>
      <c r="C16" s="74"/>
      <c r="D16" s="11" t="s">
        <v>14</v>
      </c>
      <c r="E16" s="41">
        <v>142</v>
      </c>
      <c r="F16" s="41">
        <v>11207</v>
      </c>
      <c r="G16" s="41">
        <v>379</v>
      </c>
      <c r="H16" s="41">
        <v>3224</v>
      </c>
      <c r="I16" s="41">
        <v>411</v>
      </c>
      <c r="J16" s="41">
        <v>341</v>
      </c>
      <c r="K16" s="41">
        <v>0</v>
      </c>
      <c r="L16" s="41">
        <v>0</v>
      </c>
      <c r="M16" s="41">
        <v>0</v>
      </c>
      <c r="N16" s="4">
        <f t="shared" si="0"/>
        <v>15704</v>
      </c>
    </row>
    <row r="17" spans="1:14" x14ac:dyDescent="0.25">
      <c r="A17" s="75" t="s">
        <v>18</v>
      </c>
      <c r="B17" s="75"/>
      <c r="C17" s="76"/>
      <c r="D17" s="10" t="s">
        <v>15</v>
      </c>
      <c r="E17" s="42">
        <v>3364</v>
      </c>
      <c r="F17" s="42">
        <v>297681</v>
      </c>
      <c r="G17" s="42">
        <v>3820</v>
      </c>
      <c r="H17" s="42">
        <v>108915</v>
      </c>
      <c r="I17" s="42">
        <v>15230</v>
      </c>
      <c r="J17" s="42">
        <v>3543</v>
      </c>
      <c r="K17" s="42">
        <v>6167</v>
      </c>
      <c r="L17" s="42">
        <v>171</v>
      </c>
      <c r="M17" s="42">
        <v>359</v>
      </c>
      <c r="N17" s="3">
        <f t="shared" si="0"/>
        <v>439250</v>
      </c>
    </row>
    <row r="18" spans="1:14" x14ac:dyDescent="0.25">
      <c r="A18" s="73" t="s">
        <v>25</v>
      </c>
      <c r="B18" s="73"/>
      <c r="C18" s="74"/>
      <c r="D18" s="11" t="s">
        <v>14</v>
      </c>
      <c r="E18" s="41">
        <v>581</v>
      </c>
      <c r="F18" s="41">
        <v>57661</v>
      </c>
      <c r="G18" s="41">
        <v>4820</v>
      </c>
      <c r="H18" s="41">
        <v>20112</v>
      </c>
      <c r="I18" s="41">
        <v>4240</v>
      </c>
      <c r="J18" s="41">
        <v>544</v>
      </c>
      <c r="K18" s="41">
        <v>1442</v>
      </c>
      <c r="L18" s="41">
        <v>29</v>
      </c>
      <c r="M18" s="41">
        <v>109</v>
      </c>
      <c r="N18" s="4">
        <f t="shared" si="0"/>
        <v>89538</v>
      </c>
    </row>
    <row r="19" spans="1:14" x14ac:dyDescent="0.25">
      <c r="A19" s="75" t="s">
        <v>19</v>
      </c>
      <c r="B19" s="75"/>
      <c r="C19" s="76"/>
      <c r="D19" s="10" t="s">
        <v>15</v>
      </c>
      <c r="E19" s="42">
        <v>290</v>
      </c>
      <c r="F19" s="42">
        <v>2288</v>
      </c>
      <c r="G19" s="42">
        <v>0</v>
      </c>
      <c r="H19" s="42">
        <v>1996</v>
      </c>
      <c r="I19" s="42">
        <v>3894</v>
      </c>
      <c r="J19" s="42">
        <v>3974</v>
      </c>
      <c r="K19" s="42">
        <v>0</v>
      </c>
      <c r="L19" s="42">
        <v>0</v>
      </c>
      <c r="M19" s="42">
        <v>0</v>
      </c>
      <c r="N19" s="3">
        <f t="shared" si="0"/>
        <v>12442</v>
      </c>
    </row>
    <row r="20" spans="1:14" x14ac:dyDescent="0.25">
      <c r="A20" s="73" t="s">
        <v>26</v>
      </c>
      <c r="B20" s="73"/>
      <c r="C20" s="74"/>
      <c r="D20" s="11" t="s">
        <v>14</v>
      </c>
      <c r="E20" s="41">
        <v>2146</v>
      </c>
      <c r="F20" s="41">
        <v>97608</v>
      </c>
      <c r="G20" s="41">
        <v>3035</v>
      </c>
      <c r="H20" s="41">
        <v>19851</v>
      </c>
      <c r="I20" s="41">
        <v>1750</v>
      </c>
      <c r="J20" s="41">
        <v>717</v>
      </c>
      <c r="K20" s="41">
        <v>0</v>
      </c>
      <c r="L20" s="41">
        <v>0</v>
      </c>
      <c r="M20" s="41">
        <v>0</v>
      </c>
      <c r="N20" s="4">
        <f t="shared" si="0"/>
        <v>125107</v>
      </c>
    </row>
    <row r="21" spans="1:14" x14ac:dyDescent="0.25">
      <c r="A21" s="75" t="s">
        <v>20</v>
      </c>
      <c r="B21" s="75"/>
      <c r="C21" s="76"/>
      <c r="D21" s="10" t="s">
        <v>15</v>
      </c>
      <c r="E21" s="42">
        <v>1426</v>
      </c>
      <c r="F21" s="42">
        <v>77578</v>
      </c>
      <c r="G21" s="42">
        <v>373</v>
      </c>
      <c r="H21" s="42">
        <v>49793</v>
      </c>
      <c r="I21" s="42">
        <v>8657</v>
      </c>
      <c r="J21" s="42">
        <v>1464</v>
      </c>
      <c r="K21" s="42">
        <v>6099</v>
      </c>
      <c r="L21" s="42">
        <v>1</v>
      </c>
      <c r="M21" s="42">
        <v>8</v>
      </c>
      <c r="N21" s="3">
        <f t="shared" si="0"/>
        <v>145399</v>
      </c>
    </row>
    <row r="22" spans="1:14" x14ac:dyDescent="0.25">
      <c r="A22" s="73" t="s">
        <v>27</v>
      </c>
      <c r="B22" s="73"/>
      <c r="C22" s="74"/>
      <c r="D22" s="11" t="s">
        <v>14</v>
      </c>
      <c r="E22" s="41">
        <v>429</v>
      </c>
      <c r="F22" s="41">
        <v>30155</v>
      </c>
      <c r="G22" s="41">
        <v>1386</v>
      </c>
      <c r="H22" s="41">
        <v>15381</v>
      </c>
      <c r="I22" s="41">
        <v>6009</v>
      </c>
      <c r="J22" s="41">
        <v>801</v>
      </c>
      <c r="K22" s="41">
        <v>3153</v>
      </c>
      <c r="L22" s="41">
        <v>7</v>
      </c>
      <c r="M22" s="41">
        <v>27</v>
      </c>
      <c r="N22" s="4">
        <f t="shared" si="0"/>
        <v>57348</v>
      </c>
    </row>
    <row r="23" spans="1:14" x14ac:dyDescent="0.25">
      <c r="A23" s="93" t="s">
        <v>33</v>
      </c>
      <c r="B23" s="93"/>
      <c r="C23" s="94"/>
      <c r="D23" s="10" t="s">
        <v>15</v>
      </c>
      <c r="E23" s="42">
        <v>169</v>
      </c>
      <c r="F23" s="42">
        <v>25405</v>
      </c>
      <c r="G23" s="42">
        <v>204</v>
      </c>
      <c r="H23" s="42">
        <v>13482</v>
      </c>
      <c r="I23" s="42">
        <v>2180</v>
      </c>
      <c r="J23" s="42">
        <v>321</v>
      </c>
      <c r="K23" s="42">
        <v>1</v>
      </c>
      <c r="L23" s="42">
        <v>28</v>
      </c>
      <c r="M23" s="42">
        <v>55</v>
      </c>
      <c r="N23" s="3">
        <f t="shared" si="0"/>
        <v>41845</v>
      </c>
    </row>
    <row r="24" spans="1:14" x14ac:dyDescent="0.25">
      <c r="A24" s="73" t="s">
        <v>28</v>
      </c>
      <c r="B24" s="73"/>
      <c r="C24" s="74"/>
      <c r="D24" s="11" t="s">
        <v>14</v>
      </c>
      <c r="E24" s="41">
        <v>83</v>
      </c>
      <c r="F24" s="41">
        <v>8945</v>
      </c>
      <c r="G24" s="41">
        <v>201</v>
      </c>
      <c r="H24" s="41">
        <v>5121</v>
      </c>
      <c r="I24" s="41">
        <v>750</v>
      </c>
      <c r="J24" s="41">
        <v>119</v>
      </c>
      <c r="K24" s="41">
        <v>4</v>
      </c>
      <c r="L24" s="41">
        <v>7</v>
      </c>
      <c r="M24" s="41">
        <v>30</v>
      </c>
      <c r="N24" s="4">
        <f t="shared" si="0"/>
        <v>15260</v>
      </c>
    </row>
    <row r="25" spans="1:14" x14ac:dyDescent="0.25">
      <c r="A25" s="75" t="s">
        <v>21</v>
      </c>
      <c r="B25" s="75"/>
      <c r="C25" s="76"/>
      <c r="D25" s="10" t="s">
        <v>15</v>
      </c>
      <c r="E25" s="42">
        <v>203</v>
      </c>
      <c r="F25" s="42">
        <v>15064</v>
      </c>
      <c r="G25" s="42">
        <v>901</v>
      </c>
      <c r="H25" s="42">
        <v>5194</v>
      </c>
      <c r="I25" s="42">
        <v>371</v>
      </c>
      <c r="J25" s="42">
        <v>137</v>
      </c>
      <c r="K25" s="42">
        <v>256</v>
      </c>
      <c r="L25" s="42">
        <v>14</v>
      </c>
      <c r="M25" s="42">
        <v>21</v>
      </c>
      <c r="N25" s="3">
        <f t="shared" si="0"/>
        <v>22161</v>
      </c>
    </row>
    <row r="26" spans="1:14" x14ac:dyDescent="0.25">
      <c r="A26" s="73" t="s">
        <v>29</v>
      </c>
      <c r="B26" s="73"/>
      <c r="C26" s="74"/>
      <c r="D26" s="11" t="s">
        <v>14</v>
      </c>
      <c r="E26" s="41">
        <v>819</v>
      </c>
      <c r="F26" s="41">
        <v>54155</v>
      </c>
      <c r="G26" s="41">
        <v>1698</v>
      </c>
      <c r="H26" s="41">
        <v>16392</v>
      </c>
      <c r="I26" s="41">
        <v>2468</v>
      </c>
      <c r="J26" s="41">
        <v>500</v>
      </c>
      <c r="K26" s="41">
        <v>1102</v>
      </c>
      <c r="L26" s="41">
        <v>17</v>
      </c>
      <c r="M26" s="41">
        <v>33</v>
      </c>
      <c r="N26" s="4">
        <f>SUM(E26:M26)</f>
        <v>77184</v>
      </c>
    </row>
    <row r="27" spans="1:14" x14ac:dyDescent="0.25">
      <c r="A27" s="75" t="s">
        <v>22</v>
      </c>
      <c r="B27" s="75"/>
      <c r="C27" s="76"/>
      <c r="D27" s="10" t="s">
        <v>15</v>
      </c>
      <c r="E27" s="42">
        <v>2208</v>
      </c>
      <c r="F27" s="42">
        <v>237627</v>
      </c>
      <c r="G27" s="42">
        <v>870</v>
      </c>
      <c r="H27" s="42">
        <v>89073</v>
      </c>
      <c r="I27" s="42">
        <v>9882</v>
      </c>
      <c r="J27" s="42">
        <v>2128</v>
      </c>
      <c r="K27" s="42">
        <v>0</v>
      </c>
      <c r="L27" s="42">
        <v>61</v>
      </c>
      <c r="M27" s="42">
        <v>111</v>
      </c>
      <c r="N27" s="3">
        <f t="shared" si="0"/>
        <v>341960</v>
      </c>
    </row>
    <row r="28" spans="1:14" x14ac:dyDescent="0.25">
      <c r="A28" s="73" t="s">
        <v>31</v>
      </c>
      <c r="B28" s="73"/>
      <c r="C28" s="74"/>
      <c r="D28" s="11" t="s">
        <v>14</v>
      </c>
      <c r="E28" s="41">
        <v>94</v>
      </c>
      <c r="F28" s="41">
        <v>12574</v>
      </c>
      <c r="G28" s="41">
        <v>644</v>
      </c>
      <c r="H28" s="41">
        <v>5372</v>
      </c>
      <c r="I28" s="41">
        <v>743</v>
      </c>
      <c r="J28" s="41">
        <v>126</v>
      </c>
      <c r="K28" s="41">
        <v>1</v>
      </c>
      <c r="L28" s="41">
        <v>3</v>
      </c>
      <c r="M28" s="41">
        <v>7</v>
      </c>
      <c r="N28" s="4">
        <f t="shared" si="0"/>
        <v>19564</v>
      </c>
    </row>
    <row r="29" spans="1:14" x14ac:dyDescent="0.25">
      <c r="A29" s="75" t="s">
        <v>23</v>
      </c>
      <c r="B29" s="75"/>
      <c r="C29" s="76"/>
      <c r="D29" s="10" t="s">
        <v>15</v>
      </c>
      <c r="E29" s="42">
        <v>9</v>
      </c>
      <c r="F29" s="42">
        <v>1</v>
      </c>
      <c r="G29" s="42">
        <v>90</v>
      </c>
      <c r="H29" s="42">
        <v>0</v>
      </c>
      <c r="I29" s="42">
        <v>0</v>
      </c>
      <c r="J29" s="42">
        <v>422</v>
      </c>
      <c r="K29" s="42">
        <v>0</v>
      </c>
      <c r="L29" s="42">
        <v>0</v>
      </c>
      <c r="M29" s="42">
        <v>0</v>
      </c>
      <c r="N29" s="3">
        <f t="shared" si="0"/>
        <v>522</v>
      </c>
    </row>
    <row r="30" spans="1:14" x14ac:dyDescent="0.25">
      <c r="A30" s="73" t="s">
        <v>32</v>
      </c>
      <c r="B30" s="73"/>
      <c r="C30" s="74"/>
      <c r="D30" s="11" t="s">
        <v>14</v>
      </c>
      <c r="E30" s="41">
        <v>58</v>
      </c>
      <c r="F30" s="41">
        <v>6822</v>
      </c>
      <c r="G30" s="41">
        <v>1752</v>
      </c>
      <c r="H30" s="41">
        <v>4189</v>
      </c>
      <c r="I30" s="41">
        <v>2421</v>
      </c>
      <c r="J30" s="41">
        <v>889</v>
      </c>
      <c r="K30" s="41">
        <v>119</v>
      </c>
      <c r="L30" s="41">
        <v>2</v>
      </c>
      <c r="M30" s="41">
        <v>6</v>
      </c>
      <c r="N30" s="4">
        <f t="shared" si="0"/>
        <v>16258</v>
      </c>
    </row>
    <row r="31" spans="1:14" x14ac:dyDescent="0.25">
      <c r="A31" s="79" t="s">
        <v>34</v>
      </c>
      <c r="B31" s="79"/>
      <c r="C31" s="80"/>
      <c r="D31" s="12" t="s">
        <v>15</v>
      </c>
      <c r="E31" s="3">
        <f>E11+E13+E15+E17+E19+E21+E23+E25+E27+E29</f>
        <v>9358</v>
      </c>
      <c r="F31" s="3">
        <f t="shared" ref="F31:N32" si="1">F11+F13+F15+F17+F19+F21+F23+F25+F27+F29</f>
        <v>874325</v>
      </c>
      <c r="G31" s="3">
        <f t="shared" si="1"/>
        <v>10982</v>
      </c>
      <c r="H31" s="3">
        <f t="shared" si="1"/>
        <v>360333</v>
      </c>
      <c r="I31" s="3">
        <f t="shared" si="1"/>
        <v>55668</v>
      </c>
      <c r="J31" s="3">
        <f t="shared" si="1"/>
        <v>15170</v>
      </c>
      <c r="K31" s="3">
        <f t="shared" si="1"/>
        <v>19619</v>
      </c>
      <c r="L31" s="3">
        <f t="shared" si="1"/>
        <v>478</v>
      </c>
      <c r="M31" s="3">
        <f t="shared" si="1"/>
        <v>1173</v>
      </c>
      <c r="N31" s="3">
        <f t="shared" si="1"/>
        <v>1347106</v>
      </c>
    </row>
    <row r="32" spans="1:14" x14ac:dyDescent="0.25">
      <c r="A32" s="79"/>
      <c r="B32" s="79"/>
      <c r="C32" s="80"/>
      <c r="D32" s="13" t="s">
        <v>14</v>
      </c>
      <c r="E32" s="4">
        <f>E12+E14+E16+E18+E20+E22+E24+E26+E28+E30</f>
        <v>4631</v>
      </c>
      <c r="F32" s="4">
        <f t="shared" si="1"/>
        <v>299268</v>
      </c>
      <c r="G32" s="4">
        <f t="shared" si="1"/>
        <v>16080</v>
      </c>
      <c r="H32" s="4">
        <f t="shared" si="1"/>
        <v>98193</v>
      </c>
      <c r="I32" s="4">
        <f t="shared" si="1"/>
        <v>21710</v>
      </c>
      <c r="J32" s="4">
        <f t="shared" si="1"/>
        <v>4679</v>
      </c>
      <c r="K32" s="4">
        <f t="shared" si="1"/>
        <v>6693</v>
      </c>
      <c r="L32" s="4">
        <f t="shared" si="1"/>
        <v>91</v>
      </c>
      <c r="M32" s="4">
        <f t="shared" si="1"/>
        <v>279</v>
      </c>
      <c r="N32" s="4">
        <f t="shared" si="1"/>
        <v>451624</v>
      </c>
    </row>
    <row r="33" spans="1:14" x14ac:dyDescent="0.25">
      <c r="A33" s="83" t="s">
        <v>40</v>
      </c>
      <c r="B33" s="81" t="s">
        <v>38</v>
      </c>
      <c r="C33" s="86" t="s">
        <v>35</v>
      </c>
      <c r="D33" s="87"/>
      <c r="E33" s="39">
        <v>17722</v>
      </c>
      <c r="F33" s="39">
        <v>677283</v>
      </c>
      <c r="G33" s="39">
        <v>39755</v>
      </c>
      <c r="H33" s="39">
        <v>175297</v>
      </c>
      <c r="I33" s="39">
        <v>20307</v>
      </c>
      <c r="J33" s="39">
        <v>6562</v>
      </c>
      <c r="K33" s="39">
        <v>10101</v>
      </c>
      <c r="L33" s="39">
        <v>392</v>
      </c>
      <c r="M33" s="39">
        <v>714</v>
      </c>
      <c r="N33" s="6">
        <f>SUM(E33:M33)</f>
        <v>948133</v>
      </c>
    </row>
    <row r="34" spans="1:14" x14ac:dyDescent="0.25">
      <c r="A34" s="84"/>
      <c r="B34" s="82"/>
      <c r="C34" s="88" t="s">
        <v>36</v>
      </c>
      <c r="D34" s="89"/>
      <c r="E34" s="40">
        <v>2601</v>
      </c>
      <c r="F34" s="40">
        <v>156423</v>
      </c>
      <c r="G34" s="40">
        <v>7624</v>
      </c>
      <c r="H34" s="40">
        <v>48693</v>
      </c>
      <c r="I34" s="40">
        <v>8442</v>
      </c>
      <c r="J34" s="40">
        <v>2014</v>
      </c>
      <c r="K34" s="40">
        <v>2779</v>
      </c>
      <c r="L34" s="40">
        <v>37</v>
      </c>
      <c r="M34" s="40">
        <v>116</v>
      </c>
      <c r="N34" s="7">
        <f>SUM(E34:M34)</f>
        <v>228729</v>
      </c>
    </row>
    <row r="35" spans="1:14" x14ac:dyDescent="0.25">
      <c r="A35" s="84"/>
      <c r="B35" s="82"/>
      <c r="C35" s="77" t="s">
        <v>37</v>
      </c>
      <c r="D35" s="78"/>
      <c r="E35" s="9">
        <f>E34/(E33+E34)</f>
        <v>0.12798307336515277</v>
      </c>
      <c r="F35" s="9">
        <f t="shared" ref="F35:N35" si="2">F34/(F33+F34)</f>
        <v>0.18762369468373744</v>
      </c>
      <c r="G35" s="9">
        <f t="shared" si="2"/>
        <v>0.16091517338905423</v>
      </c>
      <c r="H35" s="9">
        <f t="shared" si="2"/>
        <v>0.21738916915933748</v>
      </c>
      <c r="I35" s="9">
        <f t="shared" si="2"/>
        <v>0.29364499634769903</v>
      </c>
      <c r="J35" s="9">
        <f t="shared" si="2"/>
        <v>0.23484141791044777</v>
      </c>
      <c r="K35" s="9">
        <f t="shared" si="2"/>
        <v>0.21576086956521739</v>
      </c>
      <c r="L35" s="9">
        <f t="shared" si="2"/>
        <v>8.6247086247086241E-2</v>
      </c>
      <c r="M35" s="9">
        <f t="shared" si="2"/>
        <v>0.13975903614457832</v>
      </c>
      <c r="N35" s="9">
        <f t="shared" si="2"/>
        <v>0.19435498809546065</v>
      </c>
    </row>
    <row r="36" spans="1:14" x14ac:dyDescent="0.25">
      <c r="A36" s="84"/>
      <c r="B36" s="81" t="s">
        <v>39</v>
      </c>
      <c r="C36" s="86" t="s">
        <v>35</v>
      </c>
      <c r="D36" s="87"/>
      <c r="E36" s="39">
        <v>2279</v>
      </c>
      <c r="F36" s="39">
        <v>148869</v>
      </c>
      <c r="G36" s="39">
        <v>6927</v>
      </c>
      <c r="H36" s="39">
        <v>46675</v>
      </c>
      <c r="I36" s="39">
        <v>8046</v>
      </c>
      <c r="J36" s="39">
        <v>1959</v>
      </c>
      <c r="K36" s="39">
        <v>2548</v>
      </c>
      <c r="L36" s="39">
        <v>34</v>
      </c>
      <c r="M36" s="39">
        <v>111</v>
      </c>
      <c r="N36" s="8">
        <f>SUM(E36:M36)</f>
        <v>217448</v>
      </c>
    </row>
    <row r="37" spans="1:14" x14ac:dyDescent="0.25">
      <c r="A37" s="84"/>
      <c r="B37" s="82"/>
      <c r="C37" s="88" t="s">
        <v>36</v>
      </c>
      <c r="D37" s="89"/>
      <c r="E37" s="40">
        <v>188</v>
      </c>
      <c r="F37" s="40">
        <v>24667</v>
      </c>
      <c r="G37" s="40">
        <v>724</v>
      </c>
      <c r="H37" s="40">
        <v>5763</v>
      </c>
      <c r="I37" s="40">
        <v>1632</v>
      </c>
      <c r="J37" s="40">
        <v>314</v>
      </c>
      <c r="K37" s="40">
        <v>690</v>
      </c>
      <c r="L37" s="40">
        <v>2</v>
      </c>
      <c r="M37" s="40">
        <v>8</v>
      </c>
      <c r="N37" s="7">
        <f>SUM(E37:M37)</f>
        <v>33988</v>
      </c>
    </row>
    <row r="38" spans="1:14" ht="15" customHeight="1" x14ac:dyDescent="0.25">
      <c r="A38" s="85"/>
      <c r="B38" s="82"/>
      <c r="C38" s="77" t="s">
        <v>37</v>
      </c>
      <c r="D38" s="78"/>
      <c r="E38" s="37">
        <f t="shared" ref="E38:N38" si="3">E37/(E37+E36)</f>
        <v>7.6205918119173086E-2</v>
      </c>
      <c r="F38" s="37">
        <f t="shared" si="3"/>
        <v>0.1421434169278997</v>
      </c>
      <c r="G38" s="37">
        <f t="shared" si="3"/>
        <v>9.4628153182590505E-2</v>
      </c>
      <c r="H38" s="37">
        <f t="shared" si="3"/>
        <v>0.1099012166749304</v>
      </c>
      <c r="I38" s="37">
        <f t="shared" si="3"/>
        <v>0.16862988220706757</v>
      </c>
      <c r="J38" s="37">
        <f t="shared" si="3"/>
        <v>0.13814342278926528</v>
      </c>
      <c r="K38" s="37">
        <f t="shared" si="3"/>
        <v>0.21309450277949352</v>
      </c>
      <c r="L38" s="37">
        <f t="shared" si="3"/>
        <v>5.5555555555555552E-2</v>
      </c>
      <c r="M38" s="37">
        <f t="shared" si="3"/>
        <v>6.7226890756302518E-2</v>
      </c>
      <c r="N38" s="9">
        <f t="shared" si="3"/>
        <v>0.13517555163142908</v>
      </c>
    </row>
  </sheetData>
  <customSheetViews>
    <customSheetView guid="{63A9D80A-8E4A-4F33-B584-5ACED899AD49}" showGridLines="0" showRuler="0" topLeftCell="A10">
      <selection activeCell="J44" sqref="J44"/>
      <pageMargins left="0.7" right="1.0416666666666666E-2" top="1.1770833333333333" bottom="0.75" header="4.1666666666666664E-2" footer="0.3"/>
      <printOptions gridLines="1"/>
      <pageSetup paperSize="9" orientation="portrait" r:id="rId1"/>
      <headerFooter differentFirst="1">
        <oddHeader>&amp;R&amp;G</oddHeader>
      </headerFooter>
    </customSheetView>
  </customSheetViews>
  <mergeCells count="34">
    <mergeCell ref="A18:C18"/>
    <mergeCell ref="I1:N6"/>
    <mergeCell ref="A8:D10"/>
    <mergeCell ref="E8:N8"/>
    <mergeCell ref="E10:N10"/>
    <mergeCell ref="A11:C11"/>
    <mergeCell ref="A12:C12"/>
    <mergeCell ref="A13:C13"/>
    <mergeCell ref="A14:C14"/>
    <mergeCell ref="A15:C15"/>
    <mergeCell ref="A16:C16"/>
    <mergeCell ref="A17:C17"/>
    <mergeCell ref="A30:C30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1:C32"/>
    <mergeCell ref="A33:A38"/>
    <mergeCell ref="B33:B35"/>
    <mergeCell ref="C33:D33"/>
    <mergeCell ref="C34:D34"/>
    <mergeCell ref="C35:D35"/>
    <mergeCell ref="B36:B38"/>
    <mergeCell ref="C36:D36"/>
    <mergeCell ref="C37:D37"/>
    <mergeCell ref="C38:D38"/>
  </mergeCells>
  <printOptions gridLines="1"/>
  <pageMargins left="0.70866141732283472" right="0" top="1.1811023622047245" bottom="0.74803149606299213" header="3.937007874015748E-2" footer="0.31496062992125984"/>
  <pageSetup paperSize="9" scale="80" orientation="landscape" r:id="rId2"/>
  <headerFooter differentFirst="1">
    <oddHeader>&amp;R&amp;G</oddHeader>
  </headerFooter>
  <drawing r:id="rId3"/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 fitToPage="1"/>
  </sheetPr>
  <dimension ref="A1:N38"/>
  <sheetViews>
    <sheetView showGridLines="0" showRuler="0" zoomScale="90" zoomScaleNormal="90" workbookViewId="0">
      <selection activeCell="P32" sqref="P32"/>
    </sheetView>
  </sheetViews>
  <sheetFormatPr baseColWidth="10" defaultRowHeight="15" x14ac:dyDescent="0.25"/>
  <cols>
    <col min="3" max="3" width="12.42578125" customWidth="1"/>
    <col min="4" max="4" width="3.5703125" bestFit="1" customWidth="1"/>
    <col min="6" max="6" width="12.7109375" bestFit="1" customWidth="1"/>
  </cols>
  <sheetData>
    <row r="1" spans="1:14" x14ac:dyDescent="0.25">
      <c r="I1" s="90" t="s">
        <v>95</v>
      </c>
      <c r="J1" s="91"/>
      <c r="K1" s="91"/>
      <c r="L1" s="91"/>
      <c r="M1" s="91"/>
      <c r="N1" s="91"/>
    </row>
    <row r="2" spans="1:14" x14ac:dyDescent="0.25">
      <c r="I2" s="91"/>
      <c r="J2" s="91"/>
      <c r="K2" s="91"/>
      <c r="L2" s="91"/>
      <c r="M2" s="91"/>
      <c r="N2" s="91"/>
    </row>
    <row r="3" spans="1:14" x14ac:dyDescent="0.25">
      <c r="I3" s="91"/>
      <c r="J3" s="91"/>
      <c r="K3" s="91"/>
      <c r="L3" s="91"/>
      <c r="M3" s="91"/>
      <c r="N3" s="91"/>
    </row>
    <row r="4" spans="1:14" x14ac:dyDescent="0.25">
      <c r="I4" s="91"/>
      <c r="J4" s="91"/>
      <c r="K4" s="91"/>
      <c r="L4" s="91"/>
      <c r="M4" s="91"/>
      <c r="N4" s="91"/>
    </row>
    <row r="5" spans="1:14" x14ac:dyDescent="0.25">
      <c r="I5" s="91"/>
      <c r="J5" s="91"/>
      <c r="K5" s="91"/>
      <c r="L5" s="91"/>
      <c r="M5" s="91"/>
      <c r="N5" s="91"/>
    </row>
    <row r="6" spans="1:14" x14ac:dyDescent="0.25">
      <c r="I6" s="91"/>
      <c r="J6" s="91"/>
      <c r="K6" s="91"/>
      <c r="L6" s="91"/>
      <c r="M6" s="91"/>
      <c r="N6" s="91"/>
    </row>
    <row r="8" spans="1:14" x14ac:dyDescent="0.25">
      <c r="A8" s="95" t="s">
        <v>41</v>
      </c>
      <c r="B8" s="96"/>
      <c r="C8" s="96"/>
      <c r="D8" s="97"/>
      <c r="E8" s="92" t="s">
        <v>0</v>
      </c>
      <c r="F8" s="92"/>
      <c r="G8" s="92"/>
      <c r="H8" s="92"/>
      <c r="I8" s="92"/>
      <c r="J8" s="92"/>
      <c r="K8" s="92"/>
      <c r="L8" s="92"/>
      <c r="M8" s="92"/>
      <c r="N8" s="92"/>
    </row>
    <row r="9" spans="1:14" ht="22.5" x14ac:dyDescent="0.25">
      <c r="A9" s="98"/>
      <c r="B9" s="99"/>
      <c r="C9" s="99"/>
      <c r="D9" s="100"/>
      <c r="E9" s="50" t="str">
        <f>+AND!E9</f>
        <v>M1 ambul. y taxis</v>
      </c>
      <c r="F9" s="50" t="str">
        <f>+AND!F9</f>
        <v>Resto M1</v>
      </c>
      <c r="G9" s="50" t="str">
        <f>+AND!G9</f>
        <v>L y Quads</v>
      </c>
      <c r="H9" s="50" t="str">
        <f>+AND!H9</f>
        <v>N1</v>
      </c>
      <c r="I9" s="50" t="str">
        <f>+AND!I9</f>
        <v>N2 y N3</v>
      </c>
      <c r="J9" s="50" t="str">
        <f>+AND!J9</f>
        <v>M2 y M3</v>
      </c>
      <c r="K9" s="50" t="str">
        <f>+AND!K9</f>
        <v>O</v>
      </c>
      <c r="L9" s="50" t="str">
        <f>+AND!L9</f>
        <v>T</v>
      </c>
      <c r="M9" s="50" t="str">
        <f>+AND!M9</f>
        <v>Resto</v>
      </c>
      <c r="N9" s="51" t="str">
        <f>+AND!N9</f>
        <v>TOTAL</v>
      </c>
    </row>
    <row r="10" spans="1:14" x14ac:dyDescent="0.25">
      <c r="A10" s="101"/>
      <c r="B10" s="102"/>
      <c r="C10" s="102"/>
      <c r="D10" s="103"/>
      <c r="E10" s="92" t="s">
        <v>9</v>
      </c>
      <c r="F10" s="92"/>
      <c r="G10" s="92"/>
      <c r="H10" s="92"/>
      <c r="I10" s="92"/>
      <c r="J10" s="92"/>
      <c r="K10" s="92"/>
      <c r="L10" s="92"/>
      <c r="M10" s="92"/>
      <c r="N10" s="92"/>
    </row>
    <row r="11" spans="1:14" x14ac:dyDescent="0.25">
      <c r="A11" s="75" t="s">
        <v>12</v>
      </c>
      <c r="B11" s="75"/>
      <c r="C11" s="76"/>
      <c r="D11" s="26" t="s">
        <v>15</v>
      </c>
      <c r="E11" s="66">
        <v>36</v>
      </c>
      <c r="F11" s="66">
        <v>23225</v>
      </c>
      <c r="G11" s="66">
        <v>393</v>
      </c>
      <c r="H11" s="66">
        <v>4100</v>
      </c>
      <c r="I11" s="66">
        <v>606</v>
      </c>
      <c r="J11" s="66">
        <v>38</v>
      </c>
      <c r="K11" s="66">
        <v>313</v>
      </c>
      <c r="L11" s="66">
        <v>478</v>
      </c>
      <c r="M11" s="66">
        <v>278</v>
      </c>
      <c r="N11" s="28">
        <f>SUM(E11:M11)</f>
        <v>29467</v>
      </c>
    </row>
    <row r="12" spans="1:14" x14ac:dyDescent="0.25">
      <c r="A12" s="73" t="s">
        <v>13</v>
      </c>
      <c r="B12" s="73"/>
      <c r="C12" s="74"/>
      <c r="D12" s="29" t="s">
        <v>14</v>
      </c>
      <c r="E12" s="46">
        <v>14</v>
      </c>
      <c r="F12" s="46">
        <v>1618</v>
      </c>
      <c r="G12" s="46">
        <v>357</v>
      </c>
      <c r="H12" s="46">
        <v>364</v>
      </c>
      <c r="I12" s="46">
        <v>125</v>
      </c>
      <c r="J12" s="46">
        <v>13</v>
      </c>
      <c r="K12" s="46">
        <v>97</v>
      </c>
      <c r="L12" s="46">
        <v>80</v>
      </c>
      <c r="M12" s="46">
        <v>66</v>
      </c>
      <c r="N12" s="31">
        <f t="shared" ref="N12:N30" si="0">SUM(E12:M12)</f>
        <v>2734</v>
      </c>
    </row>
    <row r="13" spans="1:14" x14ac:dyDescent="0.25">
      <c r="A13" s="75" t="s">
        <v>16</v>
      </c>
      <c r="B13" s="75"/>
      <c r="C13" s="76"/>
      <c r="D13" s="32" t="s">
        <v>15</v>
      </c>
      <c r="E13" s="66">
        <v>111</v>
      </c>
      <c r="F13" s="66">
        <v>33209</v>
      </c>
      <c r="G13" s="66">
        <v>586</v>
      </c>
      <c r="H13" s="66">
        <v>11700</v>
      </c>
      <c r="I13" s="66">
        <v>2790</v>
      </c>
      <c r="J13" s="66">
        <v>382</v>
      </c>
      <c r="K13" s="66">
        <v>778</v>
      </c>
      <c r="L13" s="66">
        <v>2735</v>
      </c>
      <c r="M13" s="66">
        <v>482</v>
      </c>
      <c r="N13" s="28">
        <f t="shared" si="0"/>
        <v>52773</v>
      </c>
    </row>
    <row r="14" spans="1:14" x14ac:dyDescent="0.25">
      <c r="A14" s="73" t="s">
        <v>30</v>
      </c>
      <c r="B14" s="73"/>
      <c r="C14" s="74"/>
      <c r="D14" s="29" t="s">
        <v>14</v>
      </c>
      <c r="E14" s="46">
        <v>28</v>
      </c>
      <c r="F14" s="46">
        <v>6486</v>
      </c>
      <c r="G14" s="46">
        <v>638</v>
      </c>
      <c r="H14" s="46">
        <v>2845</v>
      </c>
      <c r="I14" s="46">
        <v>1058</v>
      </c>
      <c r="J14" s="46">
        <v>118</v>
      </c>
      <c r="K14" s="46">
        <v>520</v>
      </c>
      <c r="L14" s="46">
        <v>158</v>
      </c>
      <c r="M14" s="46">
        <v>96</v>
      </c>
      <c r="N14" s="31">
        <f t="shared" si="0"/>
        <v>11947</v>
      </c>
    </row>
    <row r="15" spans="1:14" x14ac:dyDescent="0.25">
      <c r="A15" s="75" t="s">
        <v>17</v>
      </c>
      <c r="B15" s="75"/>
      <c r="C15" s="76"/>
      <c r="D15" s="32" t="s">
        <v>15</v>
      </c>
      <c r="E15" s="66">
        <v>7</v>
      </c>
      <c r="F15" s="66">
        <v>1341</v>
      </c>
      <c r="G15" s="66">
        <v>58</v>
      </c>
      <c r="H15" s="66">
        <v>501</v>
      </c>
      <c r="I15" s="66">
        <v>29</v>
      </c>
      <c r="J15" s="66">
        <v>25</v>
      </c>
      <c r="K15" s="66">
        <v>0</v>
      </c>
      <c r="L15" s="66">
        <v>0</v>
      </c>
      <c r="M15" s="66">
        <v>0</v>
      </c>
      <c r="N15" s="28">
        <f t="shared" si="0"/>
        <v>1961</v>
      </c>
    </row>
    <row r="16" spans="1:14" x14ac:dyDescent="0.25">
      <c r="A16" s="73" t="s">
        <v>24</v>
      </c>
      <c r="B16" s="73"/>
      <c r="C16" s="74"/>
      <c r="D16" s="29" t="s">
        <v>14</v>
      </c>
      <c r="E16" s="46">
        <v>30</v>
      </c>
      <c r="F16" s="46">
        <v>4628</v>
      </c>
      <c r="G16" s="46">
        <v>148</v>
      </c>
      <c r="H16" s="46">
        <v>1338</v>
      </c>
      <c r="I16" s="46">
        <v>143</v>
      </c>
      <c r="J16" s="46">
        <v>83</v>
      </c>
      <c r="K16" s="46">
        <v>0</v>
      </c>
      <c r="L16" s="46">
        <v>5</v>
      </c>
      <c r="M16" s="46">
        <v>0</v>
      </c>
      <c r="N16" s="31">
        <f t="shared" si="0"/>
        <v>6375</v>
      </c>
    </row>
    <row r="17" spans="1:14" x14ac:dyDescent="0.25">
      <c r="A17" s="75" t="s">
        <v>18</v>
      </c>
      <c r="B17" s="75"/>
      <c r="C17" s="76"/>
      <c r="D17" s="32" t="s">
        <v>15</v>
      </c>
      <c r="E17" s="66">
        <v>250</v>
      </c>
      <c r="F17" s="66">
        <v>89004</v>
      </c>
      <c r="G17" s="66">
        <v>1549</v>
      </c>
      <c r="H17" s="66">
        <v>21194</v>
      </c>
      <c r="I17" s="66">
        <v>4677</v>
      </c>
      <c r="J17" s="66">
        <v>533</v>
      </c>
      <c r="K17" s="66">
        <v>2389</v>
      </c>
      <c r="L17" s="66">
        <v>1679</v>
      </c>
      <c r="M17" s="66">
        <v>528</v>
      </c>
      <c r="N17" s="28">
        <f t="shared" si="0"/>
        <v>121803</v>
      </c>
    </row>
    <row r="18" spans="1:14" x14ac:dyDescent="0.25">
      <c r="A18" s="73" t="s">
        <v>25</v>
      </c>
      <c r="B18" s="73"/>
      <c r="C18" s="74"/>
      <c r="D18" s="29" t="s">
        <v>14</v>
      </c>
      <c r="E18" s="46">
        <v>58</v>
      </c>
      <c r="F18" s="46">
        <v>21897</v>
      </c>
      <c r="G18" s="46">
        <v>1917</v>
      </c>
      <c r="H18" s="46">
        <v>6644</v>
      </c>
      <c r="I18" s="46">
        <v>1776</v>
      </c>
      <c r="J18" s="46">
        <v>134</v>
      </c>
      <c r="K18" s="46">
        <v>1147</v>
      </c>
      <c r="L18" s="46">
        <v>648</v>
      </c>
      <c r="M18" s="46">
        <v>235</v>
      </c>
      <c r="N18" s="31">
        <f t="shared" si="0"/>
        <v>34456</v>
      </c>
    </row>
    <row r="19" spans="1:14" x14ac:dyDescent="0.25">
      <c r="A19" s="75" t="s">
        <v>19</v>
      </c>
      <c r="B19" s="75"/>
      <c r="C19" s="76"/>
      <c r="D19" s="32" t="s">
        <v>15</v>
      </c>
      <c r="E19" s="66">
        <v>106</v>
      </c>
      <c r="F19" s="66">
        <v>578</v>
      </c>
      <c r="G19" s="66">
        <v>0</v>
      </c>
      <c r="H19" s="66">
        <v>248</v>
      </c>
      <c r="I19" s="66">
        <v>1626</v>
      </c>
      <c r="J19" s="66">
        <v>675</v>
      </c>
      <c r="K19" s="66">
        <v>0</v>
      </c>
      <c r="L19" s="66">
        <v>0</v>
      </c>
      <c r="M19" s="66">
        <v>0</v>
      </c>
      <c r="N19" s="28">
        <f t="shared" si="0"/>
        <v>3233</v>
      </c>
    </row>
    <row r="20" spans="1:14" x14ac:dyDescent="0.25">
      <c r="A20" s="73" t="s">
        <v>26</v>
      </c>
      <c r="B20" s="73"/>
      <c r="C20" s="74"/>
      <c r="D20" s="29" t="s">
        <v>14</v>
      </c>
      <c r="E20" s="46">
        <v>166</v>
      </c>
      <c r="F20" s="46">
        <v>32044</v>
      </c>
      <c r="G20" s="46">
        <v>1659</v>
      </c>
      <c r="H20" s="46">
        <v>6320</v>
      </c>
      <c r="I20" s="46">
        <v>593</v>
      </c>
      <c r="J20" s="46">
        <v>121</v>
      </c>
      <c r="K20" s="46">
        <v>0</v>
      </c>
      <c r="L20" s="46">
        <v>0</v>
      </c>
      <c r="M20" s="46">
        <v>0</v>
      </c>
      <c r="N20" s="31">
        <f t="shared" si="0"/>
        <v>40903</v>
      </c>
    </row>
    <row r="21" spans="1:14" x14ac:dyDescent="0.25">
      <c r="A21" s="75" t="s">
        <v>20</v>
      </c>
      <c r="B21" s="75"/>
      <c r="C21" s="76"/>
      <c r="D21" s="32" t="s">
        <v>15</v>
      </c>
      <c r="E21" s="66">
        <v>47</v>
      </c>
      <c r="F21" s="66">
        <v>15673</v>
      </c>
      <c r="G21" s="66">
        <v>239</v>
      </c>
      <c r="H21" s="66">
        <v>4163</v>
      </c>
      <c r="I21" s="66">
        <v>1215</v>
      </c>
      <c r="J21" s="66">
        <v>120</v>
      </c>
      <c r="K21" s="66">
        <v>1393</v>
      </c>
      <c r="L21" s="66">
        <v>6</v>
      </c>
      <c r="M21" s="66">
        <v>5</v>
      </c>
      <c r="N21" s="28">
        <f t="shared" si="0"/>
        <v>22861</v>
      </c>
    </row>
    <row r="22" spans="1:14" x14ac:dyDescent="0.25">
      <c r="A22" s="73" t="s">
        <v>27</v>
      </c>
      <c r="B22" s="73"/>
      <c r="C22" s="74"/>
      <c r="D22" s="29" t="s">
        <v>14</v>
      </c>
      <c r="E22" s="46">
        <v>54</v>
      </c>
      <c r="F22" s="46">
        <v>12029</v>
      </c>
      <c r="G22" s="46">
        <v>462</v>
      </c>
      <c r="H22" s="46">
        <v>3856</v>
      </c>
      <c r="I22" s="46">
        <v>2007</v>
      </c>
      <c r="J22" s="46">
        <v>172</v>
      </c>
      <c r="K22" s="46">
        <v>1326</v>
      </c>
      <c r="L22" s="46">
        <v>43</v>
      </c>
      <c r="M22" s="46">
        <v>63</v>
      </c>
      <c r="N22" s="31">
        <f t="shared" si="0"/>
        <v>20012</v>
      </c>
    </row>
    <row r="23" spans="1:14" x14ac:dyDescent="0.25">
      <c r="A23" s="93" t="s">
        <v>33</v>
      </c>
      <c r="B23" s="93"/>
      <c r="C23" s="94"/>
      <c r="D23" s="32" t="s">
        <v>15</v>
      </c>
      <c r="E23" s="66">
        <v>3</v>
      </c>
      <c r="F23" s="66">
        <v>3019</v>
      </c>
      <c r="G23" s="66">
        <v>77</v>
      </c>
      <c r="H23" s="66">
        <v>1291</v>
      </c>
      <c r="I23" s="66">
        <v>216</v>
      </c>
      <c r="J23" s="66">
        <v>14</v>
      </c>
      <c r="K23" s="66">
        <v>0</v>
      </c>
      <c r="L23" s="66">
        <v>230</v>
      </c>
      <c r="M23" s="66">
        <v>16</v>
      </c>
      <c r="N23" s="28">
        <f t="shared" si="0"/>
        <v>4866</v>
      </c>
    </row>
    <row r="24" spans="1:14" x14ac:dyDescent="0.25">
      <c r="A24" s="73" t="s">
        <v>28</v>
      </c>
      <c r="B24" s="73"/>
      <c r="C24" s="74"/>
      <c r="D24" s="29" t="s">
        <v>14</v>
      </c>
      <c r="E24" s="46">
        <v>21</v>
      </c>
      <c r="F24" s="46">
        <v>3936</v>
      </c>
      <c r="G24" s="46">
        <v>64</v>
      </c>
      <c r="H24" s="46">
        <v>1336</v>
      </c>
      <c r="I24" s="46">
        <v>472</v>
      </c>
      <c r="J24" s="46">
        <v>69</v>
      </c>
      <c r="K24" s="46">
        <v>0</v>
      </c>
      <c r="L24" s="46">
        <v>198</v>
      </c>
      <c r="M24" s="46">
        <v>34</v>
      </c>
      <c r="N24" s="31">
        <f t="shared" si="0"/>
        <v>6130</v>
      </c>
    </row>
    <row r="25" spans="1:14" x14ac:dyDescent="0.25">
      <c r="A25" s="75" t="s">
        <v>21</v>
      </c>
      <c r="B25" s="75"/>
      <c r="C25" s="76"/>
      <c r="D25" s="32" t="s">
        <v>15</v>
      </c>
      <c r="E25" s="66">
        <v>13</v>
      </c>
      <c r="F25" s="66">
        <v>1713</v>
      </c>
      <c r="G25" s="66">
        <v>296</v>
      </c>
      <c r="H25" s="66">
        <v>324</v>
      </c>
      <c r="I25" s="66">
        <v>23</v>
      </c>
      <c r="J25" s="66">
        <v>4</v>
      </c>
      <c r="K25" s="66">
        <v>37</v>
      </c>
      <c r="L25" s="66">
        <v>239</v>
      </c>
      <c r="M25" s="66">
        <v>181</v>
      </c>
      <c r="N25" s="28">
        <f t="shared" si="0"/>
        <v>2830</v>
      </c>
    </row>
    <row r="26" spans="1:14" x14ac:dyDescent="0.25">
      <c r="A26" s="73" t="s">
        <v>29</v>
      </c>
      <c r="B26" s="73"/>
      <c r="C26" s="74"/>
      <c r="D26" s="29" t="s">
        <v>14</v>
      </c>
      <c r="E26" s="46">
        <v>74</v>
      </c>
      <c r="F26" s="46">
        <v>22931</v>
      </c>
      <c r="G26" s="46">
        <v>756</v>
      </c>
      <c r="H26" s="46">
        <v>5020</v>
      </c>
      <c r="I26" s="46">
        <v>876</v>
      </c>
      <c r="J26" s="46">
        <v>156</v>
      </c>
      <c r="K26" s="46">
        <v>820</v>
      </c>
      <c r="L26" s="46">
        <v>67</v>
      </c>
      <c r="M26" s="46">
        <v>68</v>
      </c>
      <c r="N26" s="31">
        <f t="shared" si="0"/>
        <v>30768</v>
      </c>
    </row>
    <row r="27" spans="1:14" x14ac:dyDescent="0.25">
      <c r="A27" s="75" t="s">
        <v>22</v>
      </c>
      <c r="B27" s="75"/>
      <c r="C27" s="76"/>
      <c r="D27" s="32" t="s">
        <v>15</v>
      </c>
      <c r="E27" s="66">
        <v>114</v>
      </c>
      <c r="F27" s="66">
        <v>51344</v>
      </c>
      <c r="G27" s="66">
        <v>193</v>
      </c>
      <c r="H27" s="66">
        <v>14511</v>
      </c>
      <c r="I27" s="66">
        <v>1822</v>
      </c>
      <c r="J27" s="66">
        <v>147</v>
      </c>
      <c r="K27" s="66">
        <v>0</v>
      </c>
      <c r="L27" s="66">
        <v>454</v>
      </c>
      <c r="M27" s="66">
        <v>54</v>
      </c>
      <c r="N27" s="28">
        <f t="shared" si="0"/>
        <v>68639</v>
      </c>
    </row>
    <row r="28" spans="1:14" x14ac:dyDescent="0.25">
      <c r="A28" s="73" t="s">
        <v>31</v>
      </c>
      <c r="B28" s="73"/>
      <c r="C28" s="74"/>
      <c r="D28" s="29" t="s">
        <v>14</v>
      </c>
      <c r="E28" s="46">
        <v>15</v>
      </c>
      <c r="F28" s="46">
        <v>4361</v>
      </c>
      <c r="G28" s="46">
        <v>279</v>
      </c>
      <c r="H28" s="46">
        <v>1399</v>
      </c>
      <c r="I28" s="46">
        <v>291</v>
      </c>
      <c r="J28" s="46">
        <v>26</v>
      </c>
      <c r="K28" s="46">
        <v>0</v>
      </c>
      <c r="L28" s="46">
        <v>20</v>
      </c>
      <c r="M28" s="46">
        <v>3</v>
      </c>
      <c r="N28" s="31">
        <f t="shared" si="0"/>
        <v>6394</v>
      </c>
    </row>
    <row r="29" spans="1:14" x14ac:dyDescent="0.25">
      <c r="A29" s="75" t="s">
        <v>23</v>
      </c>
      <c r="B29" s="75"/>
      <c r="C29" s="76"/>
      <c r="D29" s="32" t="s">
        <v>15</v>
      </c>
      <c r="E29" s="66">
        <v>0</v>
      </c>
      <c r="F29" s="66">
        <v>0</v>
      </c>
      <c r="G29" s="66">
        <v>30</v>
      </c>
      <c r="H29" s="66">
        <v>0</v>
      </c>
      <c r="I29" s="66">
        <v>0</v>
      </c>
      <c r="J29" s="66">
        <v>4</v>
      </c>
      <c r="K29" s="66">
        <v>0</v>
      </c>
      <c r="L29" s="66">
        <v>0</v>
      </c>
      <c r="M29" s="66">
        <v>0</v>
      </c>
      <c r="N29" s="28">
        <f t="shared" si="0"/>
        <v>34</v>
      </c>
    </row>
    <row r="30" spans="1:14" x14ac:dyDescent="0.25">
      <c r="A30" s="73" t="s">
        <v>32</v>
      </c>
      <c r="B30" s="73"/>
      <c r="C30" s="74"/>
      <c r="D30" s="29" t="s">
        <v>14</v>
      </c>
      <c r="E30" s="46">
        <v>43</v>
      </c>
      <c r="F30" s="46">
        <v>2634</v>
      </c>
      <c r="G30" s="46">
        <v>706</v>
      </c>
      <c r="H30" s="46">
        <v>975</v>
      </c>
      <c r="I30" s="46">
        <v>691</v>
      </c>
      <c r="J30" s="46">
        <v>836</v>
      </c>
      <c r="K30" s="46">
        <v>86</v>
      </c>
      <c r="L30" s="46">
        <v>46</v>
      </c>
      <c r="M30" s="46">
        <v>13</v>
      </c>
      <c r="N30" s="31">
        <f t="shared" si="0"/>
        <v>6030</v>
      </c>
    </row>
    <row r="31" spans="1:14" x14ac:dyDescent="0.25">
      <c r="A31" s="79" t="s">
        <v>34</v>
      </c>
      <c r="B31" s="79"/>
      <c r="C31" s="80"/>
      <c r="D31" s="33" t="s">
        <v>15</v>
      </c>
      <c r="E31" s="28">
        <f>E11+E13+E15+E17+E19+E21+E23+E25+E27+E29</f>
        <v>687</v>
      </c>
      <c r="F31" s="28">
        <f t="shared" ref="F31:N32" si="1">F11+F13+F15+F17+F19+F21+F23+F25+F27+F29</f>
        <v>219106</v>
      </c>
      <c r="G31" s="28">
        <f t="shared" si="1"/>
        <v>3421</v>
      </c>
      <c r="H31" s="28">
        <f t="shared" si="1"/>
        <v>58032</v>
      </c>
      <c r="I31" s="28">
        <f t="shared" si="1"/>
        <v>13004</v>
      </c>
      <c r="J31" s="28">
        <f t="shared" si="1"/>
        <v>1942</v>
      </c>
      <c r="K31" s="28">
        <f t="shared" si="1"/>
        <v>4910</v>
      </c>
      <c r="L31" s="28">
        <f t="shared" si="1"/>
        <v>5821</v>
      </c>
      <c r="M31" s="28">
        <f t="shared" si="1"/>
        <v>1544</v>
      </c>
      <c r="N31" s="28">
        <f t="shared" si="1"/>
        <v>308467</v>
      </c>
    </row>
    <row r="32" spans="1:14" x14ac:dyDescent="0.25">
      <c r="A32" s="79"/>
      <c r="B32" s="79"/>
      <c r="C32" s="80"/>
      <c r="D32" s="34" t="s">
        <v>14</v>
      </c>
      <c r="E32" s="31">
        <f>E12+E14+E16+E18+E20+E22+E24+E26+E28+E30</f>
        <v>503</v>
      </c>
      <c r="F32" s="31">
        <f t="shared" si="1"/>
        <v>112564</v>
      </c>
      <c r="G32" s="31">
        <f t="shared" si="1"/>
        <v>6986</v>
      </c>
      <c r="H32" s="31">
        <f t="shared" si="1"/>
        <v>30097</v>
      </c>
      <c r="I32" s="31">
        <f t="shared" si="1"/>
        <v>8032</v>
      </c>
      <c r="J32" s="31">
        <f t="shared" si="1"/>
        <v>1728</v>
      </c>
      <c r="K32" s="31">
        <f t="shared" si="1"/>
        <v>3996</v>
      </c>
      <c r="L32" s="31">
        <f t="shared" si="1"/>
        <v>1265</v>
      </c>
      <c r="M32" s="31">
        <f t="shared" si="1"/>
        <v>578</v>
      </c>
      <c r="N32" s="31">
        <f t="shared" si="1"/>
        <v>165749</v>
      </c>
    </row>
    <row r="33" spans="1:14" x14ac:dyDescent="0.25">
      <c r="A33" s="105" t="s">
        <v>40</v>
      </c>
      <c r="B33" s="81" t="s">
        <v>38</v>
      </c>
      <c r="C33" s="86" t="s">
        <v>35</v>
      </c>
      <c r="D33" s="87"/>
      <c r="E33" s="65">
        <v>1119</v>
      </c>
      <c r="F33" s="65">
        <v>235291</v>
      </c>
      <c r="G33" s="65">
        <v>15732</v>
      </c>
      <c r="H33" s="65">
        <v>29142</v>
      </c>
      <c r="I33" s="65">
        <v>4619</v>
      </c>
      <c r="J33" s="65">
        <v>935</v>
      </c>
      <c r="K33" s="65">
        <v>3474</v>
      </c>
      <c r="L33" s="65">
        <v>2551</v>
      </c>
      <c r="M33" s="65">
        <v>1421</v>
      </c>
      <c r="N33" s="35">
        <f>SUM(E33:M33)</f>
        <v>294284</v>
      </c>
    </row>
    <row r="34" spans="1:14" x14ac:dyDescent="0.25">
      <c r="A34" s="84"/>
      <c r="B34" s="82"/>
      <c r="C34" s="88" t="s">
        <v>36</v>
      </c>
      <c r="D34" s="89"/>
      <c r="E34" s="57">
        <v>253</v>
      </c>
      <c r="F34" s="57">
        <v>55187</v>
      </c>
      <c r="G34" s="57">
        <v>3402</v>
      </c>
      <c r="H34" s="57">
        <v>12185</v>
      </c>
      <c r="I34" s="57">
        <v>2776</v>
      </c>
      <c r="J34" s="57">
        <v>443</v>
      </c>
      <c r="K34" s="57">
        <v>1486</v>
      </c>
      <c r="L34" s="57">
        <v>658</v>
      </c>
      <c r="M34" s="57">
        <v>281</v>
      </c>
      <c r="N34" s="36">
        <f>SUM(E34:M34)</f>
        <v>76671</v>
      </c>
    </row>
    <row r="35" spans="1:14" x14ac:dyDescent="0.25">
      <c r="A35" s="84"/>
      <c r="B35" s="82"/>
      <c r="C35" s="77" t="s">
        <v>37</v>
      </c>
      <c r="D35" s="78"/>
      <c r="E35" s="37">
        <f>E34/(E33+E34)</f>
        <v>0.18440233236151604</v>
      </c>
      <c r="F35" s="37">
        <f t="shared" ref="F35:N35" si="2">F34/(F33+F34)</f>
        <v>0.18998684926225048</v>
      </c>
      <c r="G35" s="37">
        <f t="shared" si="2"/>
        <v>0.17779868297271872</v>
      </c>
      <c r="H35" s="37">
        <f t="shared" si="2"/>
        <v>0.29484356473975853</v>
      </c>
      <c r="I35" s="37">
        <f t="shared" si="2"/>
        <v>0.37538877620013522</v>
      </c>
      <c r="J35" s="37">
        <f t="shared" si="2"/>
        <v>0.32148040638606679</v>
      </c>
      <c r="K35" s="37">
        <f t="shared" si="2"/>
        <v>0.29959677419354841</v>
      </c>
      <c r="L35" s="37">
        <f t="shared" si="2"/>
        <v>0.20504830165160487</v>
      </c>
      <c r="M35" s="37">
        <f>IF(M34=0,0,M34/(M33+M34))</f>
        <v>0.16509988249118684</v>
      </c>
      <c r="N35" s="37">
        <f t="shared" si="2"/>
        <v>0.20668544702187597</v>
      </c>
    </row>
    <row r="36" spans="1:14" x14ac:dyDescent="0.25">
      <c r="A36" s="84"/>
      <c r="B36" s="81" t="s">
        <v>39</v>
      </c>
      <c r="C36" s="86" t="s">
        <v>35</v>
      </c>
      <c r="D36" s="87"/>
      <c r="E36" s="58">
        <v>315</v>
      </c>
      <c r="F36" s="58">
        <v>52241</v>
      </c>
      <c r="G36" s="58">
        <v>3133</v>
      </c>
      <c r="H36" s="58">
        <v>11531</v>
      </c>
      <c r="I36" s="58">
        <v>2622</v>
      </c>
      <c r="J36" s="58">
        <v>411</v>
      </c>
      <c r="K36" s="58">
        <v>1403</v>
      </c>
      <c r="L36" s="58">
        <v>619</v>
      </c>
      <c r="M36" s="58">
        <v>357</v>
      </c>
      <c r="N36" s="38">
        <f>SUM(E36:M36)</f>
        <v>72632</v>
      </c>
    </row>
    <row r="37" spans="1:14" x14ac:dyDescent="0.25">
      <c r="A37" s="84"/>
      <c r="B37" s="82"/>
      <c r="C37" s="88" t="s">
        <v>36</v>
      </c>
      <c r="D37" s="89"/>
      <c r="E37" s="57">
        <v>57</v>
      </c>
      <c r="F37" s="57">
        <v>8005</v>
      </c>
      <c r="G37" s="57">
        <v>529</v>
      </c>
      <c r="H37" s="57">
        <v>1987</v>
      </c>
      <c r="I37" s="57">
        <v>515</v>
      </c>
      <c r="J37" s="57">
        <v>99</v>
      </c>
      <c r="K37" s="57">
        <v>422</v>
      </c>
      <c r="L37" s="57">
        <v>14</v>
      </c>
      <c r="M37" s="57">
        <v>17</v>
      </c>
      <c r="N37" s="36">
        <f>SUM(E37:M37)</f>
        <v>11645</v>
      </c>
    </row>
    <row r="38" spans="1:14" x14ac:dyDescent="0.25">
      <c r="A38" s="85"/>
      <c r="B38" s="82"/>
      <c r="C38" s="77" t="s">
        <v>37</v>
      </c>
      <c r="D38" s="78"/>
      <c r="E38" s="37">
        <f>E37/(E37+E36)</f>
        <v>0.15322580645161291</v>
      </c>
      <c r="F38" s="37">
        <f t="shared" ref="F38:N38" si="3">F37/(F37+F36)</f>
        <v>0.13287189190983634</v>
      </c>
      <c r="G38" s="37">
        <f t="shared" si="3"/>
        <v>0.14445658110322229</v>
      </c>
      <c r="H38" s="37">
        <f t="shared" si="3"/>
        <v>0.14698919958573753</v>
      </c>
      <c r="I38" s="37">
        <f t="shared" si="3"/>
        <v>0.1641695887790883</v>
      </c>
      <c r="J38" s="37">
        <f t="shared" si="3"/>
        <v>0.19411764705882353</v>
      </c>
      <c r="K38" s="37">
        <f t="shared" si="3"/>
        <v>0.23123287671232876</v>
      </c>
      <c r="L38" s="37">
        <f t="shared" si="3"/>
        <v>2.2116903633491312E-2</v>
      </c>
      <c r="M38" s="37">
        <f>IF(M37=0,0,M37/(M36+M37))</f>
        <v>4.5454545454545456E-2</v>
      </c>
      <c r="N38" s="37">
        <f t="shared" si="3"/>
        <v>0.13817530287029675</v>
      </c>
    </row>
  </sheetData>
  <customSheetViews>
    <customSheetView guid="{63A9D80A-8E4A-4F33-B584-5ACED899AD49}" showGridLines="0" showRuler="0">
      <selection activeCell="Q35" sqref="Q35"/>
      <pageMargins left="0.7" right="1.0416666666666666E-2" top="1.1770833333333333" bottom="0.75" header="4.1666666666666664E-2" footer="0.3"/>
      <printOptions gridLines="1"/>
      <pageSetup paperSize="9" orientation="portrait" r:id="rId1"/>
      <headerFooter differentFirst="1">
        <oddHeader>&amp;R&amp;G</oddHeader>
      </headerFooter>
    </customSheetView>
  </customSheetViews>
  <mergeCells count="34">
    <mergeCell ref="A33:A38"/>
    <mergeCell ref="B33:B35"/>
    <mergeCell ref="C33:D33"/>
    <mergeCell ref="C34:D34"/>
    <mergeCell ref="C35:D35"/>
    <mergeCell ref="B36:B38"/>
    <mergeCell ref="C36:D36"/>
    <mergeCell ref="C37:D37"/>
    <mergeCell ref="C38:D38"/>
    <mergeCell ref="A27:C27"/>
    <mergeCell ref="A28:C28"/>
    <mergeCell ref="A29:C29"/>
    <mergeCell ref="A30:C30"/>
    <mergeCell ref="A31:C32"/>
    <mergeCell ref="A22:C22"/>
    <mergeCell ref="A23:C23"/>
    <mergeCell ref="A24:C24"/>
    <mergeCell ref="A25:C25"/>
    <mergeCell ref="A26:C26"/>
    <mergeCell ref="A17:C17"/>
    <mergeCell ref="A18:C18"/>
    <mergeCell ref="A19:C19"/>
    <mergeCell ref="A20:C20"/>
    <mergeCell ref="A21:C21"/>
    <mergeCell ref="A13:C13"/>
    <mergeCell ref="A8:D10"/>
    <mergeCell ref="A14:C14"/>
    <mergeCell ref="A15:C15"/>
    <mergeCell ref="A16:C16"/>
    <mergeCell ref="I1:N6"/>
    <mergeCell ref="E8:N8"/>
    <mergeCell ref="E10:N10"/>
    <mergeCell ref="A11:C11"/>
    <mergeCell ref="A12:C12"/>
  </mergeCells>
  <printOptions gridLines="1"/>
  <pageMargins left="0.70866141732283472" right="0" top="1.1811023622047245" bottom="0.74803149606299213" header="3.937007874015748E-2" footer="0.31496062992125984"/>
  <pageSetup paperSize="9" scale="77" orientation="landscape" r:id="rId2"/>
  <headerFooter differentFirst="1">
    <oddHeader>&amp;R&amp;G</oddHeader>
  </headerFooter>
  <drawing r:id="rId3"/>
  <legacyDrawingHF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8"/>
  <sheetViews>
    <sheetView showGridLines="0" showRuler="0" zoomScale="90" zoomScaleNormal="90" zoomScalePageLayoutView="85" workbookViewId="0">
      <selection activeCell="C45" sqref="C45"/>
    </sheetView>
  </sheetViews>
  <sheetFormatPr baseColWidth="10" defaultColWidth="11.42578125" defaultRowHeight="15" x14ac:dyDescent="0.25"/>
  <cols>
    <col min="1" max="2" width="11.42578125" style="25"/>
    <col min="3" max="3" width="12.42578125" style="25" customWidth="1"/>
    <col min="4" max="4" width="3.5703125" style="25" bestFit="1" customWidth="1"/>
    <col min="5" max="5" width="11.42578125" style="25"/>
    <col min="6" max="6" width="13.140625" style="25" customWidth="1"/>
    <col min="7" max="13" width="11.42578125" style="25"/>
    <col min="14" max="14" width="14.140625" style="25" customWidth="1"/>
    <col min="15" max="16384" width="11.42578125" style="25"/>
  </cols>
  <sheetData>
    <row r="1" spans="1:14" x14ac:dyDescent="0.25">
      <c r="I1" s="90" t="s">
        <v>94</v>
      </c>
      <c r="J1" s="91"/>
      <c r="K1" s="91"/>
      <c r="L1" s="91"/>
      <c r="M1" s="91"/>
      <c r="N1" s="91"/>
    </row>
    <row r="2" spans="1:14" x14ac:dyDescent="0.25">
      <c r="I2" s="91"/>
      <c r="J2" s="91"/>
      <c r="K2" s="91"/>
      <c r="L2" s="91"/>
      <c r="M2" s="91"/>
      <c r="N2" s="91"/>
    </row>
    <row r="3" spans="1:14" x14ac:dyDescent="0.25">
      <c r="I3" s="91"/>
      <c r="J3" s="91"/>
      <c r="K3" s="91"/>
      <c r="L3" s="91"/>
      <c r="M3" s="91"/>
      <c r="N3" s="91"/>
    </row>
    <row r="4" spans="1:14" x14ac:dyDescent="0.25">
      <c r="I4" s="91"/>
      <c r="J4" s="91"/>
      <c r="K4" s="91"/>
      <c r="L4" s="91"/>
      <c r="M4" s="91"/>
      <c r="N4" s="91"/>
    </row>
    <row r="5" spans="1:14" x14ac:dyDescent="0.25">
      <c r="I5" s="91"/>
      <c r="J5" s="91"/>
      <c r="K5" s="91"/>
      <c r="L5" s="91"/>
      <c r="M5" s="91"/>
      <c r="N5" s="91"/>
    </row>
    <row r="6" spans="1:14" x14ac:dyDescent="0.25">
      <c r="I6" s="91"/>
      <c r="J6" s="91"/>
      <c r="K6" s="91"/>
      <c r="L6" s="91"/>
      <c r="M6" s="91"/>
      <c r="N6" s="91"/>
    </row>
    <row r="8" spans="1:14" ht="15" customHeight="1" x14ac:dyDescent="0.25">
      <c r="A8" s="95" t="s">
        <v>41</v>
      </c>
      <c r="B8" s="96"/>
      <c r="C8" s="96"/>
      <c r="D8" s="97"/>
      <c r="E8" s="92" t="s">
        <v>0</v>
      </c>
      <c r="F8" s="92"/>
      <c r="G8" s="92"/>
      <c r="H8" s="92"/>
      <c r="I8" s="92"/>
      <c r="J8" s="92"/>
      <c r="K8" s="92"/>
      <c r="L8" s="92"/>
      <c r="M8" s="92"/>
      <c r="N8" s="92"/>
    </row>
    <row r="9" spans="1:14" ht="22.5" x14ac:dyDescent="0.25">
      <c r="A9" s="98"/>
      <c r="B9" s="99"/>
      <c r="C9" s="99"/>
      <c r="D9" s="100"/>
      <c r="E9" s="50" t="str">
        <f>+AND!E9</f>
        <v>M1 ambul. y taxis</v>
      </c>
      <c r="F9" s="50" t="str">
        <f>+AND!F9</f>
        <v>Resto M1</v>
      </c>
      <c r="G9" s="50" t="str">
        <f>+AND!G9</f>
        <v>L y Quads</v>
      </c>
      <c r="H9" s="50" t="str">
        <f>+AND!H9</f>
        <v>N1</v>
      </c>
      <c r="I9" s="50" t="str">
        <f>+AND!I9</f>
        <v>N2 y N3</v>
      </c>
      <c r="J9" s="50" t="str">
        <f>+AND!J9</f>
        <v>M2 y M3</v>
      </c>
      <c r="K9" s="50" t="str">
        <f>+AND!K9</f>
        <v>O</v>
      </c>
      <c r="L9" s="50" t="str">
        <f>+AND!L9</f>
        <v>T</v>
      </c>
      <c r="M9" s="50" t="str">
        <f>+AND!M9</f>
        <v>Resto</v>
      </c>
      <c r="N9" s="51" t="str">
        <f>+AND!N9</f>
        <v>TOTAL</v>
      </c>
    </row>
    <row r="10" spans="1:14" ht="15" customHeight="1" x14ac:dyDescent="0.25">
      <c r="A10" s="101"/>
      <c r="B10" s="102"/>
      <c r="C10" s="102"/>
      <c r="D10" s="103"/>
      <c r="E10" s="92" t="s">
        <v>9</v>
      </c>
      <c r="F10" s="92"/>
      <c r="G10" s="92"/>
      <c r="H10" s="92"/>
      <c r="I10" s="92"/>
      <c r="J10" s="92"/>
      <c r="K10" s="92"/>
      <c r="L10" s="92"/>
      <c r="M10" s="92"/>
      <c r="N10" s="92"/>
    </row>
    <row r="11" spans="1:14" x14ac:dyDescent="0.25">
      <c r="A11" s="75" t="s">
        <v>12</v>
      </c>
      <c r="B11" s="75"/>
      <c r="C11" s="76"/>
      <c r="D11" s="26" t="s">
        <v>15</v>
      </c>
      <c r="E11" s="66">
        <v>293</v>
      </c>
      <c r="F11" s="66">
        <v>175228</v>
      </c>
      <c r="G11" s="66">
        <v>3238</v>
      </c>
      <c r="H11" s="66">
        <v>60740</v>
      </c>
      <c r="I11" s="66">
        <v>10300</v>
      </c>
      <c r="J11" s="66">
        <v>410</v>
      </c>
      <c r="K11" s="66">
        <v>10014</v>
      </c>
      <c r="L11" s="66">
        <v>21619</v>
      </c>
      <c r="M11" s="66">
        <v>18327</v>
      </c>
      <c r="N11" s="28">
        <f>SUM(E11:M11)</f>
        <v>300169</v>
      </c>
    </row>
    <row r="12" spans="1:14" x14ac:dyDescent="0.25">
      <c r="A12" s="73" t="s">
        <v>13</v>
      </c>
      <c r="B12" s="73"/>
      <c r="C12" s="74"/>
      <c r="D12" s="29" t="s">
        <v>14</v>
      </c>
      <c r="E12" s="67">
        <v>13</v>
      </c>
      <c r="F12" s="67">
        <v>6286</v>
      </c>
      <c r="G12" s="67">
        <v>765</v>
      </c>
      <c r="H12" s="67">
        <v>1672</v>
      </c>
      <c r="I12" s="67">
        <v>500</v>
      </c>
      <c r="J12" s="67">
        <v>15</v>
      </c>
      <c r="K12" s="67">
        <v>764</v>
      </c>
      <c r="L12" s="67">
        <v>778</v>
      </c>
      <c r="M12" s="67">
        <v>1149</v>
      </c>
      <c r="N12" s="31">
        <f t="shared" ref="N12:N30" si="0">SUM(E12:M12)</f>
        <v>11942</v>
      </c>
    </row>
    <row r="13" spans="1:14" x14ac:dyDescent="0.25">
      <c r="A13" s="75" t="s">
        <v>16</v>
      </c>
      <c r="B13" s="75"/>
      <c r="C13" s="76"/>
      <c r="D13" s="32" t="s">
        <v>15</v>
      </c>
      <c r="E13" s="66">
        <v>786</v>
      </c>
      <c r="F13" s="66">
        <v>193844</v>
      </c>
      <c r="G13" s="66">
        <v>2631</v>
      </c>
      <c r="H13" s="66">
        <v>101478</v>
      </c>
      <c r="I13" s="66">
        <v>34096</v>
      </c>
      <c r="J13" s="66">
        <v>3137</v>
      </c>
      <c r="K13" s="66">
        <v>22794</v>
      </c>
      <c r="L13" s="66">
        <v>62105</v>
      </c>
      <c r="M13" s="66">
        <v>26911</v>
      </c>
      <c r="N13" s="28">
        <f t="shared" si="0"/>
        <v>447782</v>
      </c>
    </row>
    <row r="14" spans="1:14" x14ac:dyDescent="0.25">
      <c r="A14" s="73" t="s">
        <v>30</v>
      </c>
      <c r="B14" s="73"/>
      <c r="C14" s="74"/>
      <c r="D14" s="29" t="s">
        <v>14</v>
      </c>
      <c r="E14" s="67">
        <v>32</v>
      </c>
      <c r="F14" s="67">
        <v>11974</v>
      </c>
      <c r="G14" s="67">
        <v>911</v>
      </c>
      <c r="H14" s="67">
        <v>6582</v>
      </c>
      <c r="I14" s="67">
        <v>3793</v>
      </c>
      <c r="J14" s="67">
        <v>371</v>
      </c>
      <c r="K14" s="67">
        <v>3854</v>
      </c>
      <c r="L14" s="67">
        <v>2469</v>
      </c>
      <c r="M14" s="67">
        <v>1927</v>
      </c>
      <c r="N14" s="31">
        <f t="shared" si="0"/>
        <v>31913</v>
      </c>
    </row>
    <row r="15" spans="1:14" x14ac:dyDescent="0.25">
      <c r="A15" s="75" t="s">
        <v>17</v>
      </c>
      <c r="B15" s="75"/>
      <c r="C15" s="76"/>
      <c r="D15" s="32" t="s">
        <v>15</v>
      </c>
      <c r="E15" s="66">
        <v>3</v>
      </c>
      <c r="F15" s="66">
        <v>1915</v>
      </c>
      <c r="G15" s="66">
        <v>211</v>
      </c>
      <c r="H15" s="66">
        <v>1046</v>
      </c>
      <c r="I15" s="66">
        <v>80</v>
      </c>
      <c r="J15" s="66">
        <v>28</v>
      </c>
      <c r="K15" s="66">
        <v>0</v>
      </c>
      <c r="L15" s="66">
        <v>807</v>
      </c>
      <c r="M15" s="66">
        <v>46</v>
      </c>
      <c r="N15" s="28">
        <f t="shared" si="0"/>
        <v>4136</v>
      </c>
    </row>
    <row r="16" spans="1:14" x14ac:dyDescent="0.25">
      <c r="A16" s="73" t="s">
        <v>24</v>
      </c>
      <c r="B16" s="73"/>
      <c r="C16" s="74"/>
      <c r="D16" s="29" t="s">
        <v>14</v>
      </c>
      <c r="E16" s="67">
        <v>14</v>
      </c>
      <c r="F16" s="67">
        <v>8156</v>
      </c>
      <c r="G16" s="67">
        <v>219</v>
      </c>
      <c r="H16" s="67">
        <v>3404</v>
      </c>
      <c r="I16" s="67">
        <v>140</v>
      </c>
      <c r="J16" s="67">
        <v>167</v>
      </c>
      <c r="K16" s="67">
        <v>0</v>
      </c>
      <c r="L16" s="67">
        <v>53</v>
      </c>
      <c r="M16" s="67">
        <v>8</v>
      </c>
      <c r="N16" s="31">
        <f t="shared" si="0"/>
        <v>12161</v>
      </c>
    </row>
    <row r="17" spans="1:14" x14ac:dyDescent="0.25">
      <c r="A17" s="75" t="s">
        <v>18</v>
      </c>
      <c r="B17" s="75"/>
      <c r="C17" s="76"/>
      <c r="D17" s="32" t="s">
        <v>15</v>
      </c>
      <c r="E17" s="66">
        <v>969</v>
      </c>
      <c r="F17" s="66">
        <v>391598</v>
      </c>
      <c r="G17" s="66">
        <v>4482</v>
      </c>
      <c r="H17" s="66">
        <v>173558</v>
      </c>
      <c r="I17" s="66">
        <v>39201</v>
      </c>
      <c r="J17" s="66">
        <v>3120</v>
      </c>
      <c r="K17" s="66">
        <v>38108</v>
      </c>
      <c r="L17" s="66">
        <v>21381</v>
      </c>
      <c r="M17" s="66">
        <v>20077</v>
      </c>
      <c r="N17" s="28">
        <f t="shared" si="0"/>
        <v>692494</v>
      </c>
    </row>
    <row r="18" spans="1:14" x14ac:dyDescent="0.25">
      <c r="A18" s="73" t="s">
        <v>25</v>
      </c>
      <c r="B18" s="73"/>
      <c r="C18" s="74"/>
      <c r="D18" s="29" t="s">
        <v>14</v>
      </c>
      <c r="E18" s="67">
        <v>102</v>
      </c>
      <c r="F18" s="67">
        <v>55419</v>
      </c>
      <c r="G18" s="67">
        <v>3770</v>
      </c>
      <c r="H18" s="67">
        <v>24641</v>
      </c>
      <c r="I18" s="67">
        <v>6415</v>
      </c>
      <c r="J18" s="67">
        <v>282</v>
      </c>
      <c r="K18" s="67">
        <v>7144</v>
      </c>
      <c r="L18" s="67">
        <v>8960</v>
      </c>
      <c r="M18" s="67">
        <v>5616</v>
      </c>
      <c r="N18" s="31">
        <f t="shared" si="0"/>
        <v>112349</v>
      </c>
    </row>
    <row r="19" spans="1:14" x14ac:dyDescent="0.25">
      <c r="A19" s="75" t="s">
        <v>19</v>
      </c>
      <c r="B19" s="75"/>
      <c r="C19" s="76"/>
      <c r="D19" s="32" t="s">
        <v>15</v>
      </c>
      <c r="E19" s="66">
        <v>253</v>
      </c>
      <c r="F19" s="66">
        <v>3371</v>
      </c>
      <c r="G19" s="66">
        <v>0</v>
      </c>
      <c r="H19" s="66">
        <v>2211</v>
      </c>
      <c r="I19" s="66">
        <v>32893</v>
      </c>
      <c r="J19" s="66">
        <v>2902</v>
      </c>
      <c r="K19" s="66">
        <v>0</v>
      </c>
      <c r="L19" s="66">
        <v>0</v>
      </c>
      <c r="M19" s="66">
        <v>3</v>
      </c>
      <c r="N19" s="28">
        <f t="shared" si="0"/>
        <v>41633</v>
      </c>
    </row>
    <row r="20" spans="1:14" x14ac:dyDescent="0.25">
      <c r="A20" s="73" t="s">
        <v>26</v>
      </c>
      <c r="B20" s="73"/>
      <c r="C20" s="74"/>
      <c r="D20" s="29" t="s">
        <v>14</v>
      </c>
      <c r="E20" s="67">
        <v>510</v>
      </c>
      <c r="F20" s="67">
        <v>99291</v>
      </c>
      <c r="G20" s="67">
        <v>2932</v>
      </c>
      <c r="H20" s="67">
        <v>26629</v>
      </c>
      <c r="I20" s="67">
        <v>4749</v>
      </c>
      <c r="J20" s="67">
        <v>438</v>
      </c>
      <c r="K20" s="67">
        <v>0</v>
      </c>
      <c r="L20" s="67">
        <v>0</v>
      </c>
      <c r="M20" s="67">
        <v>1</v>
      </c>
      <c r="N20" s="31">
        <f t="shared" si="0"/>
        <v>134550</v>
      </c>
    </row>
    <row r="21" spans="1:14" x14ac:dyDescent="0.25">
      <c r="A21" s="75" t="s">
        <v>20</v>
      </c>
      <c r="B21" s="75"/>
      <c r="C21" s="76"/>
      <c r="D21" s="32" t="s">
        <v>15</v>
      </c>
      <c r="E21" s="66">
        <v>402</v>
      </c>
      <c r="F21" s="66">
        <v>123674</v>
      </c>
      <c r="G21" s="66">
        <v>1073</v>
      </c>
      <c r="H21" s="66">
        <v>62606</v>
      </c>
      <c r="I21" s="66">
        <v>28423</v>
      </c>
      <c r="J21" s="66">
        <v>1224</v>
      </c>
      <c r="K21" s="66">
        <v>45908</v>
      </c>
      <c r="L21" s="66">
        <v>631</v>
      </c>
      <c r="M21" s="66">
        <v>1724</v>
      </c>
      <c r="N21" s="28">
        <f t="shared" si="0"/>
        <v>265665</v>
      </c>
    </row>
    <row r="22" spans="1:14" x14ac:dyDescent="0.25">
      <c r="A22" s="73" t="s">
        <v>27</v>
      </c>
      <c r="B22" s="73"/>
      <c r="C22" s="74"/>
      <c r="D22" s="29" t="s">
        <v>14</v>
      </c>
      <c r="E22" s="67">
        <v>85</v>
      </c>
      <c r="F22" s="67">
        <v>29399</v>
      </c>
      <c r="G22" s="67">
        <v>977</v>
      </c>
      <c r="H22" s="67">
        <v>17887</v>
      </c>
      <c r="I22" s="67">
        <v>10854</v>
      </c>
      <c r="J22" s="67">
        <v>598</v>
      </c>
      <c r="K22" s="67">
        <v>19257</v>
      </c>
      <c r="L22" s="67">
        <v>140</v>
      </c>
      <c r="M22" s="67">
        <v>788</v>
      </c>
      <c r="N22" s="31">
        <f t="shared" si="0"/>
        <v>79985</v>
      </c>
    </row>
    <row r="23" spans="1:14" x14ac:dyDescent="0.25">
      <c r="A23" s="93" t="s">
        <v>33</v>
      </c>
      <c r="B23" s="93"/>
      <c r="C23" s="94"/>
      <c r="D23" s="32" t="s">
        <v>15</v>
      </c>
      <c r="E23" s="66">
        <v>26</v>
      </c>
      <c r="F23" s="66">
        <v>32405</v>
      </c>
      <c r="G23" s="66">
        <v>335</v>
      </c>
      <c r="H23" s="66">
        <v>20069</v>
      </c>
      <c r="I23" s="66">
        <v>5226</v>
      </c>
      <c r="J23" s="66">
        <v>200</v>
      </c>
      <c r="K23" s="66">
        <v>9</v>
      </c>
      <c r="L23" s="66">
        <v>9093</v>
      </c>
      <c r="M23" s="66">
        <v>890</v>
      </c>
      <c r="N23" s="28">
        <f t="shared" si="0"/>
        <v>68253</v>
      </c>
    </row>
    <row r="24" spans="1:14" x14ac:dyDescent="0.25">
      <c r="A24" s="73" t="s">
        <v>28</v>
      </c>
      <c r="B24" s="73"/>
      <c r="C24" s="74"/>
      <c r="D24" s="29" t="s">
        <v>14</v>
      </c>
      <c r="E24" s="67">
        <v>8</v>
      </c>
      <c r="F24" s="67">
        <v>11354</v>
      </c>
      <c r="G24" s="67">
        <v>109</v>
      </c>
      <c r="H24" s="67">
        <v>6152</v>
      </c>
      <c r="I24" s="67">
        <v>1901</v>
      </c>
      <c r="J24" s="67">
        <v>79</v>
      </c>
      <c r="K24" s="67">
        <v>4</v>
      </c>
      <c r="L24" s="67">
        <v>596</v>
      </c>
      <c r="M24" s="67">
        <v>74</v>
      </c>
      <c r="N24" s="31">
        <f t="shared" si="0"/>
        <v>20277</v>
      </c>
    </row>
    <row r="25" spans="1:14" x14ac:dyDescent="0.25">
      <c r="A25" s="75" t="s">
        <v>21</v>
      </c>
      <c r="B25" s="75"/>
      <c r="C25" s="76"/>
      <c r="D25" s="32" t="s">
        <v>15</v>
      </c>
      <c r="E25" s="66">
        <v>62</v>
      </c>
      <c r="F25" s="66">
        <v>21901</v>
      </c>
      <c r="G25" s="66">
        <v>810</v>
      </c>
      <c r="H25" s="66">
        <v>9677</v>
      </c>
      <c r="I25" s="66">
        <v>833</v>
      </c>
      <c r="J25" s="66">
        <v>77</v>
      </c>
      <c r="K25" s="66">
        <v>1675</v>
      </c>
      <c r="L25" s="66">
        <v>9970</v>
      </c>
      <c r="M25" s="66">
        <v>6861</v>
      </c>
      <c r="N25" s="28">
        <f t="shared" si="0"/>
        <v>51866</v>
      </c>
    </row>
    <row r="26" spans="1:14" x14ac:dyDescent="0.25">
      <c r="A26" s="73" t="s">
        <v>29</v>
      </c>
      <c r="B26" s="73"/>
      <c r="C26" s="74"/>
      <c r="D26" s="29" t="s">
        <v>14</v>
      </c>
      <c r="E26" s="67">
        <v>145</v>
      </c>
      <c r="F26" s="67">
        <v>68921</v>
      </c>
      <c r="G26" s="67">
        <v>820</v>
      </c>
      <c r="H26" s="67">
        <v>22269</v>
      </c>
      <c r="I26" s="67">
        <v>3852</v>
      </c>
      <c r="J26" s="67">
        <v>337</v>
      </c>
      <c r="K26" s="67">
        <v>5612</v>
      </c>
      <c r="L26" s="67">
        <v>516</v>
      </c>
      <c r="M26" s="67">
        <v>704</v>
      </c>
      <c r="N26" s="31">
        <f t="shared" si="0"/>
        <v>103176</v>
      </c>
    </row>
    <row r="27" spans="1:14" x14ac:dyDescent="0.25">
      <c r="A27" s="75" t="s">
        <v>22</v>
      </c>
      <c r="B27" s="75"/>
      <c r="C27" s="76"/>
      <c r="D27" s="32" t="s">
        <v>15</v>
      </c>
      <c r="E27" s="66">
        <v>844</v>
      </c>
      <c r="F27" s="66">
        <v>350245</v>
      </c>
      <c r="G27" s="66">
        <v>1563</v>
      </c>
      <c r="H27" s="66">
        <v>168691</v>
      </c>
      <c r="I27" s="66">
        <v>40932</v>
      </c>
      <c r="J27" s="66">
        <v>2479</v>
      </c>
      <c r="K27" s="66">
        <v>10</v>
      </c>
      <c r="L27" s="66">
        <v>19509</v>
      </c>
      <c r="M27" s="66">
        <v>1759</v>
      </c>
      <c r="N27" s="28">
        <f t="shared" si="0"/>
        <v>586032</v>
      </c>
    </row>
    <row r="28" spans="1:14" x14ac:dyDescent="0.25">
      <c r="A28" s="73" t="s">
        <v>31</v>
      </c>
      <c r="B28" s="73"/>
      <c r="C28" s="74"/>
      <c r="D28" s="29" t="s">
        <v>14</v>
      </c>
      <c r="E28" s="67">
        <v>15</v>
      </c>
      <c r="F28" s="67">
        <v>7072</v>
      </c>
      <c r="G28" s="67">
        <v>384</v>
      </c>
      <c r="H28" s="67">
        <v>3251</v>
      </c>
      <c r="I28" s="67">
        <v>472</v>
      </c>
      <c r="J28" s="67">
        <v>21</v>
      </c>
      <c r="K28" s="67">
        <v>0</v>
      </c>
      <c r="L28" s="67">
        <v>248</v>
      </c>
      <c r="M28" s="67">
        <v>14</v>
      </c>
      <c r="N28" s="31">
        <f t="shared" si="0"/>
        <v>11477</v>
      </c>
    </row>
    <row r="29" spans="1:14" x14ac:dyDescent="0.25">
      <c r="A29" s="75" t="s">
        <v>23</v>
      </c>
      <c r="B29" s="75"/>
      <c r="C29" s="76"/>
      <c r="D29" s="32" t="s">
        <v>15</v>
      </c>
      <c r="E29" s="66">
        <v>4</v>
      </c>
      <c r="F29" s="66">
        <v>9</v>
      </c>
      <c r="G29" s="66">
        <v>178</v>
      </c>
      <c r="H29" s="66">
        <v>0</v>
      </c>
      <c r="I29" s="66">
        <v>0</v>
      </c>
      <c r="J29" s="66">
        <v>255</v>
      </c>
      <c r="K29" s="66">
        <v>0</v>
      </c>
      <c r="L29" s="66">
        <v>0</v>
      </c>
      <c r="M29" s="66">
        <v>0</v>
      </c>
      <c r="N29" s="28">
        <f t="shared" si="0"/>
        <v>446</v>
      </c>
    </row>
    <row r="30" spans="1:14" x14ac:dyDescent="0.25">
      <c r="A30" s="73" t="s">
        <v>32</v>
      </c>
      <c r="B30" s="73"/>
      <c r="C30" s="74"/>
      <c r="D30" s="29" t="s">
        <v>14</v>
      </c>
      <c r="E30" s="67">
        <v>19</v>
      </c>
      <c r="F30" s="67">
        <v>5881</v>
      </c>
      <c r="G30" s="67">
        <v>1815</v>
      </c>
      <c r="H30" s="67">
        <v>2191</v>
      </c>
      <c r="I30" s="67">
        <v>3196</v>
      </c>
      <c r="J30" s="67">
        <v>740</v>
      </c>
      <c r="K30" s="67">
        <v>503</v>
      </c>
      <c r="L30" s="67">
        <v>147</v>
      </c>
      <c r="M30" s="67">
        <v>78</v>
      </c>
      <c r="N30" s="31">
        <f t="shared" si="0"/>
        <v>14570</v>
      </c>
    </row>
    <row r="31" spans="1:14" x14ac:dyDescent="0.25">
      <c r="A31" s="79" t="s">
        <v>34</v>
      </c>
      <c r="B31" s="79"/>
      <c r="C31" s="80"/>
      <c r="D31" s="33" t="s">
        <v>15</v>
      </c>
      <c r="E31" s="28">
        <f>SUM(E11,E13,E15,E17,E19,E21,E23,E25,E27,E29)</f>
        <v>3642</v>
      </c>
      <c r="F31" s="28">
        <f t="shared" ref="F31:M31" si="1">SUM(F11,F13,F15,F17,F19,F21,F23,F25,F27,F29)</f>
        <v>1294190</v>
      </c>
      <c r="G31" s="28">
        <f t="shared" si="1"/>
        <v>14521</v>
      </c>
      <c r="H31" s="28">
        <f t="shared" si="1"/>
        <v>600076</v>
      </c>
      <c r="I31" s="28">
        <f t="shared" si="1"/>
        <v>191984</v>
      </c>
      <c r="J31" s="28">
        <f t="shared" si="1"/>
        <v>13832</v>
      </c>
      <c r="K31" s="28">
        <f t="shared" si="1"/>
        <v>118518</v>
      </c>
      <c r="L31" s="28">
        <f t="shared" si="1"/>
        <v>145115</v>
      </c>
      <c r="M31" s="28">
        <f t="shared" si="1"/>
        <v>76598</v>
      </c>
      <c r="N31" s="28">
        <f t="shared" ref="N31:N32" si="2">N11+N13+N15+N17+N19+N21+N23+N25+N27+N29</f>
        <v>2458476</v>
      </c>
    </row>
    <row r="32" spans="1:14" x14ac:dyDescent="0.25">
      <c r="A32" s="79"/>
      <c r="B32" s="79"/>
      <c r="C32" s="80"/>
      <c r="D32" s="34" t="s">
        <v>14</v>
      </c>
      <c r="E32" s="31">
        <f>SUM(E12,E14,E16,E18,E20,E22,E24,E26,E28,E30)</f>
        <v>943</v>
      </c>
      <c r="F32" s="31">
        <f t="shared" ref="F32:M32" si="3">SUM(F12,F14,F16,F18,F20,F22,F24,F26,F28,F30)</f>
        <v>303753</v>
      </c>
      <c r="G32" s="31">
        <f t="shared" si="3"/>
        <v>12702</v>
      </c>
      <c r="H32" s="31">
        <f t="shared" si="3"/>
        <v>114678</v>
      </c>
      <c r="I32" s="31">
        <f t="shared" si="3"/>
        <v>35872</v>
      </c>
      <c r="J32" s="31">
        <f t="shared" si="3"/>
        <v>3048</v>
      </c>
      <c r="K32" s="31">
        <f t="shared" si="3"/>
        <v>37138</v>
      </c>
      <c r="L32" s="31">
        <f t="shared" si="3"/>
        <v>13907</v>
      </c>
      <c r="M32" s="31">
        <f t="shared" si="3"/>
        <v>10359</v>
      </c>
      <c r="N32" s="31">
        <f t="shared" si="2"/>
        <v>532400</v>
      </c>
    </row>
    <row r="33" spans="1:14" x14ac:dyDescent="0.25">
      <c r="A33" s="83" t="s">
        <v>40</v>
      </c>
      <c r="B33" s="81" t="s">
        <v>38</v>
      </c>
      <c r="C33" s="86" t="s">
        <v>35</v>
      </c>
      <c r="D33" s="87"/>
      <c r="E33" s="65">
        <v>3899</v>
      </c>
      <c r="F33" s="65">
        <v>962351</v>
      </c>
      <c r="G33" s="65">
        <v>55620</v>
      </c>
      <c r="H33" s="65">
        <v>245401</v>
      </c>
      <c r="I33" s="65">
        <v>73316</v>
      </c>
      <c r="J33" s="65">
        <v>4627</v>
      </c>
      <c r="K33" s="65">
        <v>64349</v>
      </c>
      <c r="L33" s="65">
        <v>48871</v>
      </c>
      <c r="M33" s="65">
        <v>45432</v>
      </c>
      <c r="N33" s="35">
        <f>SUM(E33:M33)</f>
        <v>1503866</v>
      </c>
    </row>
    <row r="34" spans="1:14" x14ac:dyDescent="0.25">
      <c r="A34" s="84"/>
      <c r="B34" s="82"/>
      <c r="C34" s="88" t="s">
        <v>36</v>
      </c>
      <c r="D34" s="89"/>
      <c r="E34" s="57">
        <v>451</v>
      </c>
      <c r="F34" s="57">
        <v>151453</v>
      </c>
      <c r="G34" s="57">
        <v>6256</v>
      </c>
      <c r="H34" s="57">
        <v>51101</v>
      </c>
      <c r="I34" s="57">
        <v>15336</v>
      </c>
      <c r="J34" s="57">
        <v>1123</v>
      </c>
      <c r="K34" s="57">
        <v>13451</v>
      </c>
      <c r="L34" s="57">
        <v>9184</v>
      </c>
      <c r="M34" s="57">
        <v>6972</v>
      </c>
      <c r="N34" s="36">
        <f>SUM(E34:M34)</f>
        <v>255327</v>
      </c>
    </row>
    <row r="35" spans="1:14" x14ac:dyDescent="0.25">
      <c r="A35" s="84"/>
      <c r="B35" s="82"/>
      <c r="C35" s="77" t="s">
        <v>37</v>
      </c>
      <c r="D35" s="78"/>
      <c r="E35" s="37">
        <f>E34/(E33+E34)</f>
        <v>0.10367816091954023</v>
      </c>
      <c r="F35" s="37">
        <f t="shared" ref="F35:N35" si="4">F34/(F33+F34)</f>
        <v>0.13597814337172429</v>
      </c>
      <c r="G35" s="37">
        <f t="shared" si="4"/>
        <v>0.10110543667981124</v>
      </c>
      <c r="H35" s="37">
        <f t="shared" si="4"/>
        <v>0.17234622363424193</v>
      </c>
      <c r="I35" s="37">
        <f t="shared" si="4"/>
        <v>0.17299102107115463</v>
      </c>
      <c r="J35" s="37">
        <f t="shared" si="4"/>
        <v>0.19530434782608697</v>
      </c>
      <c r="K35" s="37">
        <f t="shared" si="4"/>
        <v>0.17289203084832905</v>
      </c>
      <c r="L35" s="37">
        <f t="shared" si="4"/>
        <v>0.15819481526139006</v>
      </c>
      <c r="M35" s="37">
        <f t="shared" si="4"/>
        <v>0.13304327913899702</v>
      </c>
      <c r="N35" s="37">
        <f t="shared" si="4"/>
        <v>0.14513870848735755</v>
      </c>
    </row>
    <row r="36" spans="1:14" x14ac:dyDescent="0.25">
      <c r="A36" s="84"/>
      <c r="B36" s="81" t="s">
        <v>39</v>
      </c>
      <c r="C36" s="86" t="s">
        <v>35</v>
      </c>
      <c r="D36" s="87"/>
      <c r="E36" s="58">
        <v>443</v>
      </c>
      <c r="F36" s="58">
        <v>148362</v>
      </c>
      <c r="G36" s="58">
        <v>5727</v>
      </c>
      <c r="H36" s="58">
        <v>49493</v>
      </c>
      <c r="I36" s="58">
        <v>15158</v>
      </c>
      <c r="J36" s="58">
        <v>1121</v>
      </c>
      <c r="K36" s="58">
        <v>12360</v>
      </c>
      <c r="L36" s="58">
        <v>9054</v>
      </c>
      <c r="M36" s="58">
        <v>6830</v>
      </c>
      <c r="N36" s="38">
        <f>SUM(E36:M36)</f>
        <v>248548</v>
      </c>
    </row>
    <row r="37" spans="1:14" x14ac:dyDescent="0.25">
      <c r="A37" s="84"/>
      <c r="B37" s="82"/>
      <c r="C37" s="88" t="s">
        <v>36</v>
      </c>
      <c r="D37" s="89"/>
      <c r="E37" s="57">
        <v>39</v>
      </c>
      <c r="F37" s="57">
        <v>18879</v>
      </c>
      <c r="G37" s="57">
        <v>627</v>
      </c>
      <c r="H37" s="57">
        <v>6071</v>
      </c>
      <c r="I37" s="57">
        <v>2262</v>
      </c>
      <c r="J37" s="57">
        <v>211</v>
      </c>
      <c r="K37" s="57">
        <v>3273</v>
      </c>
      <c r="L37" s="57">
        <v>82</v>
      </c>
      <c r="M37" s="57">
        <v>87</v>
      </c>
      <c r="N37" s="36">
        <f>SUM(E37:M37)</f>
        <v>31531</v>
      </c>
    </row>
    <row r="38" spans="1:14" ht="15" customHeight="1" x14ac:dyDescent="0.25">
      <c r="A38" s="85"/>
      <c r="B38" s="82"/>
      <c r="C38" s="77" t="s">
        <v>37</v>
      </c>
      <c r="D38" s="78"/>
      <c r="E38" s="37">
        <f>E37/(E37+E36)</f>
        <v>8.0912863070539423E-2</v>
      </c>
      <c r="F38" s="37">
        <f t="shared" ref="F38:N38" si="5">F37/(F37+F36)</f>
        <v>0.11288499829587242</v>
      </c>
      <c r="G38" s="37">
        <f t="shared" si="5"/>
        <v>9.8677998111425871E-2</v>
      </c>
      <c r="H38" s="37">
        <f t="shared" si="5"/>
        <v>0.10926139226837521</v>
      </c>
      <c r="I38" s="37">
        <f t="shared" si="5"/>
        <v>0.12985074626865672</v>
      </c>
      <c r="J38" s="37">
        <f t="shared" si="5"/>
        <v>0.15840840840840842</v>
      </c>
      <c r="K38" s="37">
        <f t="shared" si="5"/>
        <v>0.2093648052197275</v>
      </c>
      <c r="L38" s="37">
        <f t="shared" si="5"/>
        <v>8.9754816112084055E-3</v>
      </c>
      <c r="M38" s="37">
        <f t="shared" si="5"/>
        <v>1.2577707098453086E-2</v>
      </c>
      <c r="N38" s="37">
        <f t="shared" si="5"/>
        <v>0.11257895093884225</v>
      </c>
    </row>
  </sheetData>
  <customSheetViews>
    <customSheetView guid="{63A9D80A-8E4A-4F33-B584-5ACED899AD49}" showPageBreaks="1" showGridLines="0" fitToPage="1" view="pageLayout" showRuler="0" topLeftCell="A4">
      <selection activeCell="H4" sqref="H4"/>
      <pageMargins left="0.70866141732283472" right="0" top="1.1811023622047245" bottom="0.74803149606299213" header="3.937007874015748E-2" footer="0.31496062992125984"/>
      <pageSetup paperSize="9" scale="80" orientation="landscape" r:id="rId1"/>
      <headerFooter differentFirst="1"/>
    </customSheetView>
  </customSheetViews>
  <mergeCells count="34">
    <mergeCell ref="A31:C32"/>
    <mergeCell ref="A33:A38"/>
    <mergeCell ref="B33:B35"/>
    <mergeCell ref="C33:D33"/>
    <mergeCell ref="C34:D34"/>
    <mergeCell ref="C35:D35"/>
    <mergeCell ref="B36:B38"/>
    <mergeCell ref="C36:D36"/>
    <mergeCell ref="C37:D37"/>
    <mergeCell ref="C38:D38"/>
    <mergeCell ref="A30:C30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18:C18"/>
    <mergeCell ref="I1:N6"/>
    <mergeCell ref="A8:D10"/>
    <mergeCell ref="E8:N8"/>
    <mergeCell ref="E10:N10"/>
    <mergeCell ref="A11:C11"/>
    <mergeCell ref="A12:C12"/>
    <mergeCell ref="A13:C13"/>
    <mergeCell ref="A14:C14"/>
    <mergeCell ref="A15:C15"/>
    <mergeCell ref="A16:C16"/>
    <mergeCell ref="A17:C17"/>
  </mergeCells>
  <printOptions gridLines="1"/>
  <pageMargins left="0" right="0" top="0" bottom="0.74803149606299213" header="3.937007874015748E-2" footer="0.31496062992125984"/>
  <pageSetup paperSize="9" scale="91" orientation="landscape" r:id="rId2"/>
  <headerFooter differentFirst="1">
    <oddHeader>&amp;R&amp;G</oddHeader>
  </headerFooter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38"/>
  <sheetViews>
    <sheetView showGridLines="0" showRuler="0" showWhiteSpace="0" zoomScale="85" zoomScaleNormal="85" workbookViewId="0">
      <selection activeCell="C45" sqref="C45"/>
    </sheetView>
  </sheetViews>
  <sheetFormatPr baseColWidth="10" defaultColWidth="11.42578125" defaultRowHeight="15" x14ac:dyDescent="0.25"/>
  <cols>
    <col min="1" max="2" width="11.42578125" style="25"/>
    <col min="3" max="3" width="12.42578125" style="25" customWidth="1"/>
    <col min="4" max="4" width="3.5703125" style="25" bestFit="1" customWidth="1"/>
    <col min="5" max="5" width="11.42578125" style="25"/>
    <col min="6" max="6" width="13.140625" style="25" customWidth="1"/>
    <col min="7" max="13" width="11.42578125" style="25"/>
    <col min="14" max="14" width="14.140625" style="25" customWidth="1"/>
    <col min="15" max="16384" width="11.42578125" style="25"/>
  </cols>
  <sheetData>
    <row r="1" spans="1:14" x14ac:dyDescent="0.25">
      <c r="I1" s="90" t="s">
        <v>93</v>
      </c>
      <c r="J1" s="91"/>
      <c r="K1" s="91"/>
      <c r="L1" s="91"/>
      <c r="M1" s="91"/>
      <c r="N1" s="91"/>
    </row>
    <row r="2" spans="1:14" x14ac:dyDescent="0.25">
      <c r="I2" s="91"/>
      <c r="J2" s="91"/>
      <c r="K2" s="91"/>
      <c r="L2" s="91"/>
      <c r="M2" s="91"/>
      <c r="N2" s="91"/>
    </row>
    <row r="3" spans="1:14" x14ac:dyDescent="0.25">
      <c r="I3" s="91"/>
      <c r="J3" s="91"/>
      <c r="K3" s="91"/>
      <c r="L3" s="91"/>
      <c r="M3" s="91"/>
      <c r="N3" s="91"/>
    </row>
    <row r="4" spans="1:14" x14ac:dyDescent="0.25">
      <c r="I4" s="91"/>
      <c r="J4" s="91"/>
      <c r="K4" s="91"/>
      <c r="L4" s="91"/>
      <c r="M4" s="91"/>
      <c r="N4" s="91"/>
    </row>
    <row r="5" spans="1:14" x14ac:dyDescent="0.25">
      <c r="I5" s="91"/>
      <c r="J5" s="91"/>
      <c r="K5" s="91"/>
      <c r="L5" s="91"/>
      <c r="M5" s="91"/>
      <c r="N5" s="91"/>
    </row>
    <row r="6" spans="1:14" x14ac:dyDescent="0.25">
      <c r="I6" s="91"/>
      <c r="J6" s="91"/>
      <c r="K6" s="91"/>
      <c r="L6" s="91"/>
      <c r="M6" s="91"/>
      <c r="N6" s="91"/>
    </row>
    <row r="8" spans="1:14" ht="15" customHeight="1" x14ac:dyDescent="0.25">
      <c r="A8" s="95" t="s">
        <v>41</v>
      </c>
      <c r="B8" s="96"/>
      <c r="C8" s="96"/>
      <c r="D8" s="97"/>
      <c r="E8" s="92" t="s">
        <v>0</v>
      </c>
      <c r="F8" s="92"/>
      <c r="G8" s="92"/>
      <c r="H8" s="92"/>
      <c r="I8" s="92"/>
      <c r="J8" s="92"/>
      <c r="K8" s="92"/>
      <c r="L8" s="92"/>
      <c r="M8" s="92"/>
      <c r="N8" s="92"/>
    </row>
    <row r="9" spans="1:14" ht="22.5" x14ac:dyDescent="0.25">
      <c r="A9" s="98"/>
      <c r="B9" s="99"/>
      <c r="C9" s="99"/>
      <c r="D9" s="100"/>
      <c r="E9" s="50" t="str">
        <f>+AND!E9</f>
        <v>M1 ambul. y taxis</v>
      </c>
      <c r="F9" s="50" t="str">
        <f>+AND!F9</f>
        <v>Resto M1</v>
      </c>
      <c r="G9" s="50" t="str">
        <f>+AND!G9</f>
        <v>L y Quads</v>
      </c>
      <c r="H9" s="50" t="str">
        <f>+AND!H9</f>
        <v>N1</v>
      </c>
      <c r="I9" s="50" t="str">
        <f>+AND!I9</f>
        <v>N2 y N3</v>
      </c>
      <c r="J9" s="50" t="str">
        <f>+AND!J9</f>
        <v>M2 y M3</v>
      </c>
      <c r="K9" s="50" t="str">
        <f>+AND!K9</f>
        <v>O</v>
      </c>
      <c r="L9" s="50" t="str">
        <f>+AND!L9</f>
        <v>T</v>
      </c>
      <c r="M9" s="50" t="str">
        <f>+AND!M9</f>
        <v>Resto</v>
      </c>
      <c r="N9" s="51" t="str">
        <f>+AND!N9</f>
        <v>TOTAL</v>
      </c>
    </row>
    <row r="10" spans="1:14" ht="15" customHeight="1" x14ac:dyDescent="0.25">
      <c r="A10" s="101"/>
      <c r="B10" s="102"/>
      <c r="C10" s="102"/>
      <c r="D10" s="103"/>
      <c r="E10" s="92" t="s">
        <v>9</v>
      </c>
      <c r="F10" s="92"/>
      <c r="G10" s="92"/>
      <c r="H10" s="92"/>
      <c r="I10" s="92"/>
      <c r="J10" s="92"/>
      <c r="K10" s="92"/>
      <c r="L10" s="92"/>
      <c r="M10" s="92"/>
      <c r="N10" s="92"/>
    </row>
    <row r="11" spans="1:14" x14ac:dyDescent="0.25">
      <c r="A11" s="75" t="s">
        <v>12</v>
      </c>
      <c r="B11" s="75"/>
      <c r="C11" s="76"/>
      <c r="D11" s="26" t="s">
        <v>15</v>
      </c>
      <c r="E11" s="66">
        <v>172</v>
      </c>
      <c r="F11" s="66">
        <v>128736</v>
      </c>
      <c r="G11" s="66">
        <v>1542</v>
      </c>
      <c r="H11" s="66">
        <v>25068</v>
      </c>
      <c r="I11" s="66">
        <v>5739</v>
      </c>
      <c r="J11" s="66">
        <v>229</v>
      </c>
      <c r="K11" s="66">
        <v>3337</v>
      </c>
      <c r="L11" s="66">
        <v>6841</v>
      </c>
      <c r="M11" s="66">
        <v>6490</v>
      </c>
      <c r="N11" s="28">
        <f>SUM(E11:M11)</f>
        <v>178154</v>
      </c>
    </row>
    <row r="12" spans="1:14" x14ac:dyDescent="0.25">
      <c r="A12" s="73" t="s">
        <v>13</v>
      </c>
      <c r="B12" s="73"/>
      <c r="C12" s="74"/>
      <c r="D12" s="29" t="s">
        <v>14</v>
      </c>
      <c r="E12" s="46">
        <v>16</v>
      </c>
      <c r="F12" s="46">
        <v>6340</v>
      </c>
      <c r="G12" s="46">
        <v>639</v>
      </c>
      <c r="H12" s="46">
        <v>1230</v>
      </c>
      <c r="I12" s="46">
        <v>459</v>
      </c>
      <c r="J12" s="46">
        <v>15</v>
      </c>
      <c r="K12" s="46">
        <v>482</v>
      </c>
      <c r="L12" s="46">
        <v>662</v>
      </c>
      <c r="M12" s="46">
        <v>989</v>
      </c>
      <c r="N12" s="31">
        <f>SUM(E12:M12)</f>
        <v>10832</v>
      </c>
    </row>
    <row r="13" spans="1:14" x14ac:dyDescent="0.25">
      <c r="A13" s="75" t="s">
        <v>16</v>
      </c>
      <c r="B13" s="75"/>
      <c r="C13" s="76"/>
      <c r="D13" s="32" t="s">
        <v>15</v>
      </c>
      <c r="E13" s="66">
        <v>621</v>
      </c>
      <c r="F13" s="66">
        <v>244607</v>
      </c>
      <c r="G13" s="66">
        <v>2474</v>
      </c>
      <c r="H13" s="66">
        <v>82744</v>
      </c>
      <c r="I13" s="66">
        <v>29515</v>
      </c>
      <c r="J13" s="66">
        <v>2453</v>
      </c>
      <c r="K13" s="66">
        <v>10203</v>
      </c>
      <c r="L13" s="66">
        <v>35471</v>
      </c>
      <c r="M13" s="66">
        <v>16484</v>
      </c>
      <c r="N13" s="28">
        <f>SUM(E13:M13)</f>
        <v>424572</v>
      </c>
    </row>
    <row r="14" spans="1:14" x14ac:dyDescent="0.25">
      <c r="A14" s="73" t="s">
        <v>30</v>
      </c>
      <c r="B14" s="73"/>
      <c r="C14" s="74"/>
      <c r="D14" s="29" t="s">
        <v>14</v>
      </c>
      <c r="E14" s="46">
        <v>73</v>
      </c>
      <c r="F14" s="46">
        <v>23369</v>
      </c>
      <c r="G14" s="46">
        <v>1440</v>
      </c>
      <c r="H14" s="46">
        <v>8691</v>
      </c>
      <c r="I14" s="46">
        <v>4475</v>
      </c>
      <c r="J14" s="46">
        <v>401</v>
      </c>
      <c r="K14" s="46">
        <v>2555</v>
      </c>
      <c r="L14" s="46">
        <v>1636</v>
      </c>
      <c r="M14" s="46">
        <v>1584</v>
      </c>
      <c r="N14" s="31">
        <f t="shared" ref="N14:N30" si="0">SUM(E14:M14)</f>
        <v>44224</v>
      </c>
    </row>
    <row r="15" spans="1:14" x14ac:dyDescent="0.25">
      <c r="A15" s="75" t="s">
        <v>17</v>
      </c>
      <c r="B15" s="75"/>
      <c r="C15" s="76"/>
      <c r="D15" s="32" t="s">
        <v>15</v>
      </c>
      <c r="E15" s="66">
        <v>22</v>
      </c>
      <c r="F15" s="66">
        <v>8266</v>
      </c>
      <c r="G15" s="66">
        <v>243</v>
      </c>
      <c r="H15" s="66">
        <v>2485</v>
      </c>
      <c r="I15" s="66">
        <v>234</v>
      </c>
      <c r="J15" s="66">
        <v>79</v>
      </c>
      <c r="K15" s="66">
        <v>0</v>
      </c>
      <c r="L15" s="66">
        <v>59</v>
      </c>
      <c r="M15" s="66">
        <v>2</v>
      </c>
      <c r="N15" s="28">
        <f t="shared" si="0"/>
        <v>11390</v>
      </c>
    </row>
    <row r="16" spans="1:14" x14ac:dyDescent="0.25">
      <c r="A16" s="73" t="s">
        <v>24</v>
      </c>
      <c r="B16" s="73"/>
      <c r="C16" s="74"/>
      <c r="D16" s="29" t="s">
        <v>14</v>
      </c>
      <c r="E16" s="46">
        <v>49</v>
      </c>
      <c r="F16" s="46">
        <v>14706</v>
      </c>
      <c r="G16" s="46">
        <v>380</v>
      </c>
      <c r="H16" s="46">
        <v>4005</v>
      </c>
      <c r="I16" s="46">
        <v>378</v>
      </c>
      <c r="J16" s="46">
        <v>184</v>
      </c>
      <c r="K16" s="46">
        <v>0</v>
      </c>
      <c r="L16" s="46">
        <v>36</v>
      </c>
      <c r="M16" s="46">
        <v>11</v>
      </c>
      <c r="N16" s="31">
        <f t="shared" si="0"/>
        <v>19749</v>
      </c>
    </row>
    <row r="17" spans="1:14" x14ac:dyDescent="0.25">
      <c r="A17" s="75" t="s">
        <v>18</v>
      </c>
      <c r="B17" s="75"/>
      <c r="C17" s="76"/>
      <c r="D17" s="32" t="s">
        <v>15</v>
      </c>
      <c r="E17" s="66">
        <v>843</v>
      </c>
      <c r="F17" s="66">
        <v>353575</v>
      </c>
      <c r="G17" s="66">
        <v>4615</v>
      </c>
      <c r="H17" s="66">
        <v>98873</v>
      </c>
      <c r="I17" s="66">
        <v>30448</v>
      </c>
      <c r="J17" s="66">
        <v>1882</v>
      </c>
      <c r="K17" s="66">
        <v>22135</v>
      </c>
      <c r="L17" s="66">
        <v>22519</v>
      </c>
      <c r="M17" s="66">
        <v>16464</v>
      </c>
      <c r="N17" s="28">
        <f t="shared" si="0"/>
        <v>551354</v>
      </c>
    </row>
    <row r="18" spans="1:14" x14ac:dyDescent="0.25">
      <c r="A18" s="73" t="s">
        <v>25</v>
      </c>
      <c r="B18" s="73"/>
      <c r="C18" s="74"/>
      <c r="D18" s="29" t="s">
        <v>14</v>
      </c>
      <c r="E18" s="46">
        <v>159</v>
      </c>
      <c r="F18" s="46">
        <v>71627</v>
      </c>
      <c r="G18" s="46">
        <v>4463</v>
      </c>
      <c r="H18" s="46">
        <v>20941</v>
      </c>
      <c r="I18" s="46">
        <v>7250</v>
      </c>
      <c r="J18" s="46">
        <v>302</v>
      </c>
      <c r="K18" s="46">
        <v>5633</v>
      </c>
      <c r="L18" s="46">
        <v>6857</v>
      </c>
      <c r="M18" s="46">
        <v>5553</v>
      </c>
      <c r="N18" s="31">
        <f t="shared" si="0"/>
        <v>122785</v>
      </c>
    </row>
    <row r="19" spans="1:14" x14ac:dyDescent="0.25">
      <c r="A19" s="75" t="s">
        <v>19</v>
      </c>
      <c r="B19" s="75"/>
      <c r="C19" s="76"/>
      <c r="D19" s="32" t="s">
        <v>15</v>
      </c>
      <c r="E19" s="66">
        <v>292</v>
      </c>
      <c r="F19" s="66">
        <v>1698</v>
      </c>
      <c r="G19" s="66">
        <v>0</v>
      </c>
      <c r="H19" s="66">
        <v>1077</v>
      </c>
      <c r="I19" s="66">
        <v>17574</v>
      </c>
      <c r="J19" s="66">
        <v>2898</v>
      </c>
      <c r="K19" s="66">
        <v>0</v>
      </c>
      <c r="L19" s="66">
        <v>0</v>
      </c>
      <c r="M19" s="66">
        <v>0</v>
      </c>
      <c r="N19" s="28">
        <f t="shared" si="0"/>
        <v>23539</v>
      </c>
    </row>
    <row r="20" spans="1:14" x14ac:dyDescent="0.25">
      <c r="A20" s="73" t="s">
        <v>26</v>
      </c>
      <c r="B20" s="73"/>
      <c r="C20" s="74"/>
      <c r="D20" s="29" t="s">
        <v>14</v>
      </c>
      <c r="E20" s="46">
        <v>534</v>
      </c>
      <c r="F20" s="46">
        <v>89030</v>
      </c>
      <c r="G20" s="46">
        <v>2972</v>
      </c>
      <c r="H20" s="46">
        <v>17930</v>
      </c>
      <c r="I20" s="46">
        <v>2891</v>
      </c>
      <c r="J20" s="46">
        <v>333</v>
      </c>
      <c r="K20" s="46">
        <v>0</v>
      </c>
      <c r="L20" s="46">
        <v>0</v>
      </c>
      <c r="M20" s="46">
        <v>1</v>
      </c>
      <c r="N20" s="31">
        <f t="shared" si="0"/>
        <v>113691</v>
      </c>
    </row>
    <row r="21" spans="1:14" x14ac:dyDescent="0.25">
      <c r="A21" s="75" t="s">
        <v>20</v>
      </c>
      <c r="B21" s="75"/>
      <c r="C21" s="76"/>
      <c r="D21" s="32" t="s">
        <v>15</v>
      </c>
      <c r="E21" s="66">
        <v>184</v>
      </c>
      <c r="F21" s="66">
        <v>67287</v>
      </c>
      <c r="G21" s="66">
        <v>365</v>
      </c>
      <c r="H21" s="66">
        <v>25038</v>
      </c>
      <c r="I21" s="66">
        <v>11551</v>
      </c>
      <c r="J21" s="66">
        <v>494</v>
      </c>
      <c r="K21" s="66">
        <v>15724</v>
      </c>
      <c r="L21" s="66">
        <v>103</v>
      </c>
      <c r="M21" s="66">
        <v>1106</v>
      </c>
      <c r="N21" s="28">
        <f t="shared" si="0"/>
        <v>121852</v>
      </c>
    </row>
    <row r="22" spans="1:14" x14ac:dyDescent="0.25">
      <c r="A22" s="73" t="s">
        <v>27</v>
      </c>
      <c r="B22" s="73"/>
      <c r="C22" s="74"/>
      <c r="D22" s="29" t="s">
        <v>14</v>
      </c>
      <c r="E22" s="46">
        <v>83</v>
      </c>
      <c r="F22" s="46">
        <v>35060</v>
      </c>
      <c r="G22" s="46">
        <v>1131</v>
      </c>
      <c r="H22" s="46">
        <v>13293</v>
      </c>
      <c r="I22" s="46">
        <v>9074</v>
      </c>
      <c r="J22" s="46">
        <v>443</v>
      </c>
      <c r="K22" s="46">
        <v>8878</v>
      </c>
      <c r="L22" s="46">
        <v>318</v>
      </c>
      <c r="M22" s="46">
        <v>1302</v>
      </c>
      <c r="N22" s="31">
        <f t="shared" si="0"/>
        <v>69582</v>
      </c>
    </row>
    <row r="23" spans="1:14" x14ac:dyDescent="0.25">
      <c r="A23" s="93" t="s">
        <v>33</v>
      </c>
      <c r="B23" s="93"/>
      <c r="C23" s="94"/>
      <c r="D23" s="32" t="s">
        <v>15</v>
      </c>
      <c r="E23" s="66">
        <v>21</v>
      </c>
      <c r="F23" s="66">
        <v>21223</v>
      </c>
      <c r="G23" s="66">
        <v>272</v>
      </c>
      <c r="H23" s="66">
        <v>8585</v>
      </c>
      <c r="I23" s="66">
        <v>3169</v>
      </c>
      <c r="J23" s="66">
        <v>108</v>
      </c>
      <c r="K23" s="66">
        <v>5</v>
      </c>
      <c r="L23" s="66">
        <v>5988</v>
      </c>
      <c r="M23" s="66">
        <v>694</v>
      </c>
      <c r="N23" s="28">
        <f t="shared" si="0"/>
        <v>40065</v>
      </c>
    </row>
    <row r="24" spans="1:14" x14ac:dyDescent="0.25">
      <c r="A24" s="73" t="s">
        <v>28</v>
      </c>
      <c r="B24" s="73"/>
      <c r="C24" s="74"/>
      <c r="D24" s="29" t="s">
        <v>14</v>
      </c>
      <c r="E24" s="46">
        <v>22</v>
      </c>
      <c r="F24" s="46">
        <v>15001</v>
      </c>
      <c r="G24" s="46">
        <v>161</v>
      </c>
      <c r="H24" s="46">
        <v>4649</v>
      </c>
      <c r="I24" s="46">
        <v>2054</v>
      </c>
      <c r="J24" s="46">
        <v>88</v>
      </c>
      <c r="K24" s="46">
        <v>3</v>
      </c>
      <c r="L24" s="46">
        <v>1397</v>
      </c>
      <c r="M24" s="46">
        <v>193</v>
      </c>
      <c r="N24" s="31">
        <f t="shared" si="0"/>
        <v>23568</v>
      </c>
    </row>
    <row r="25" spans="1:14" x14ac:dyDescent="0.25">
      <c r="A25" s="75" t="s">
        <v>21</v>
      </c>
      <c r="B25" s="75"/>
      <c r="C25" s="76"/>
      <c r="D25" s="32" t="s">
        <v>15</v>
      </c>
      <c r="E25" s="66">
        <v>106</v>
      </c>
      <c r="F25" s="66">
        <v>22839</v>
      </c>
      <c r="G25" s="66">
        <v>1066</v>
      </c>
      <c r="H25" s="66">
        <v>5784</v>
      </c>
      <c r="I25" s="66">
        <v>1055</v>
      </c>
      <c r="J25" s="66">
        <v>74</v>
      </c>
      <c r="K25" s="66">
        <v>1411</v>
      </c>
      <c r="L25" s="66">
        <v>3863</v>
      </c>
      <c r="M25" s="66">
        <v>2704</v>
      </c>
      <c r="N25" s="28">
        <f t="shared" si="0"/>
        <v>38902</v>
      </c>
    </row>
    <row r="26" spans="1:14" x14ac:dyDescent="0.25">
      <c r="A26" s="73" t="s">
        <v>29</v>
      </c>
      <c r="B26" s="73"/>
      <c r="C26" s="74"/>
      <c r="D26" s="29" t="s">
        <v>14</v>
      </c>
      <c r="E26" s="46">
        <v>237</v>
      </c>
      <c r="F26" s="46">
        <v>83122</v>
      </c>
      <c r="G26" s="46">
        <v>1329</v>
      </c>
      <c r="H26" s="46">
        <v>18822</v>
      </c>
      <c r="I26" s="46">
        <v>4228</v>
      </c>
      <c r="J26" s="46">
        <v>365</v>
      </c>
      <c r="K26" s="46">
        <v>4086</v>
      </c>
      <c r="L26" s="46">
        <v>1093</v>
      </c>
      <c r="M26" s="46">
        <v>855</v>
      </c>
      <c r="N26" s="31">
        <f t="shared" si="0"/>
        <v>114137</v>
      </c>
    </row>
    <row r="27" spans="1:14" x14ac:dyDescent="0.25">
      <c r="A27" s="75" t="s">
        <v>22</v>
      </c>
      <c r="B27" s="75"/>
      <c r="C27" s="76"/>
      <c r="D27" s="32" t="s">
        <v>15</v>
      </c>
      <c r="E27" s="66">
        <v>421</v>
      </c>
      <c r="F27" s="66">
        <v>286915</v>
      </c>
      <c r="G27" s="66">
        <v>1059</v>
      </c>
      <c r="H27" s="66">
        <v>83926</v>
      </c>
      <c r="I27" s="66">
        <v>18852</v>
      </c>
      <c r="J27" s="66">
        <v>976</v>
      </c>
      <c r="K27" s="66">
        <v>0</v>
      </c>
      <c r="L27" s="66">
        <v>6583</v>
      </c>
      <c r="M27" s="66">
        <v>657</v>
      </c>
      <c r="N27" s="28">
        <f t="shared" si="0"/>
        <v>399389</v>
      </c>
    </row>
    <row r="28" spans="1:14" x14ac:dyDescent="0.25">
      <c r="A28" s="73" t="s">
        <v>31</v>
      </c>
      <c r="B28" s="73"/>
      <c r="C28" s="74"/>
      <c r="D28" s="29" t="s">
        <v>14</v>
      </c>
      <c r="E28" s="46">
        <v>31</v>
      </c>
      <c r="F28" s="46">
        <v>12596</v>
      </c>
      <c r="G28" s="46">
        <v>520</v>
      </c>
      <c r="H28" s="46">
        <v>3906</v>
      </c>
      <c r="I28" s="46">
        <v>750</v>
      </c>
      <c r="J28" s="46">
        <v>42</v>
      </c>
      <c r="K28" s="46">
        <v>4</v>
      </c>
      <c r="L28" s="46">
        <v>212</v>
      </c>
      <c r="M28" s="46">
        <v>18</v>
      </c>
      <c r="N28" s="31">
        <f t="shared" si="0"/>
        <v>18079</v>
      </c>
    </row>
    <row r="29" spans="1:14" x14ac:dyDescent="0.25">
      <c r="A29" s="75" t="s">
        <v>23</v>
      </c>
      <c r="B29" s="75"/>
      <c r="C29" s="76"/>
      <c r="D29" s="32" t="s">
        <v>15</v>
      </c>
      <c r="E29" s="66">
        <v>20</v>
      </c>
      <c r="F29" s="66">
        <v>14</v>
      </c>
      <c r="G29" s="66">
        <v>80</v>
      </c>
      <c r="H29" s="66">
        <v>0</v>
      </c>
      <c r="I29" s="66">
        <v>0</v>
      </c>
      <c r="J29" s="66">
        <v>53</v>
      </c>
      <c r="K29" s="66">
        <v>0</v>
      </c>
      <c r="L29" s="66">
        <v>0</v>
      </c>
      <c r="M29" s="66">
        <v>0</v>
      </c>
      <c r="N29" s="28">
        <f t="shared" si="0"/>
        <v>167</v>
      </c>
    </row>
    <row r="30" spans="1:14" x14ac:dyDescent="0.25">
      <c r="A30" s="73" t="s">
        <v>32</v>
      </c>
      <c r="B30" s="73"/>
      <c r="C30" s="74"/>
      <c r="D30" s="29" t="s">
        <v>14</v>
      </c>
      <c r="E30" s="46">
        <v>41</v>
      </c>
      <c r="F30" s="46">
        <v>6203</v>
      </c>
      <c r="G30" s="46">
        <v>1521</v>
      </c>
      <c r="H30" s="46">
        <v>2050</v>
      </c>
      <c r="I30" s="46">
        <v>2713</v>
      </c>
      <c r="J30" s="46">
        <v>561</v>
      </c>
      <c r="K30" s="46">
        <v>222</v>
      </c>
      <c r="L30" s="46">
        <v>156</v>
      </c>
      <c r="M30" s="46">
        <v>54</v>
      </c>
      <c r="N30" s="31">
        <f t="shared" si="0"/>
        <v>13521</v>
      </c>
    </row>
    <row r="31" spans="1:14" x14ac:dyDescent="0.25">
      <c r="A31" s="79" t="s">
        <v>34</v>
      </c>
      <c r="B31" s="79"/>
      <c r="C31" s="80"/>
      <c r="D31" s="33" t="s">
        <v>15</v>
      </c>
      <c r="E31" s="28">
        <f>E11+E13+E15+E17+E19+E21+E23+E25+E27+E29</f>
        <v>2702</v>
      </c>
      <c r="F31" s="28">
        <f t="shared" ref="F31:M31" si="1">F11+F13+F15+F17+F19+F21+F23+F25+F27+F29</f>
        <v>1135160</v>
      </c>
      <c r="G31" s="28">
        <f t="shared" si="1"/>
        <v>11716</v>
      </c>
      <c r="H31" s="28">
        <f t="shared" si="1"/>
        <v>333580</v>
      </c>
      <c r="I31" s="28">
        <f t="shared" si="1"/>
        <v>118137</v>
      </c>
      <c r="J31" s="28">
        <f t="shared" si="1"/>
        <v>9246</v>
      </c>
      <c r="K31" s="28">
        <f t="shared" si="1"/>
        <v>52815</v>
      </c>
      <c r="L31" s="28">
        <f t="shared" si="1"/>
        <v>81427</v>
      </c>
      <c r="M31" s="28">
        <f t="shared" si="1"/>
        <v>44601</v>
      </c>
      <c r="N31" s="28">
        <f>N11+N13+N15+N17+N19+N21+N23+N25+N27+N29</f>
        <v>1789384</v>
      </c>
    </row>
    <row r="32" spans="1:14" x14ac:dyDescent="0.25">
      <c r="A32" s="79"/>
      <c r="B32" s="79"/>
      <c r="C32" s="80"/>
      <c r="D32" s="34" t="s">
        <v>14</v>
      </c>
      <c r="E32" s="31">
        <f t="shared" ref="E32:M32" si="2">E12+E14+E16+E18+E20+E22+E24+E26+E28+E30</f>
        <v>1245</v>
      </c>
      <c r="F32" s="31">
        <f t="shared" si="2"/>
        <v>357054</v>
      </c>
      <c r="G32" s="31">
        <f t="shared" si="2"/>
        <v>14556</v>
      </c>
      <c r="H32" s="31">
        <f t="shared" si="2"/>
        <v>95517</v>
      </c>
      <c r="I32" s="31">
        <f t="shared" si="2"/>
        <v>34272</v>
      </c>
      <c r="J32" s="31">
        <f t="shared" si="2"/>
        <v>2734</v>
      </c>
      <c r="K32" s="31">
        <f t="shared" si="2"/>
        <v>21863</v>
      </c>
      <c r="L32" s="31">
        <f t="shared" si="2"/>
        <v>12367</v>
      </c>
      <c r="M32" s="31">
        <f t="shared" si="2"/>
        <v>10560</v>
      </c>
      <c r="N32" s="31">
        <f>N12+N14+N16+N18+N20+N22+N24+N26+N28+N30</f>
        <v>550168</v>
      </c>
    </row>
    <row r="33" spans="1:14" x14ac:dyDescent="0.25">
      <c r="A33" s="83" t="s">
        <v>40</v>
      </c>
      <c r="B33" s="81" t="s">
        <v>38</v>
      </c>
      <c r="C33" s="86" t="s">
        <v>35</v>
      </c>
      <c r="D33" s="87"/>
      <c r="E33" s="65">
        <v>3855</v>
      </c>
      <c r="F33" s="65">
        <v>887211</v>
      </c>
      <c r="G33" s="65">
        <v>43874</v>
      </c>
      <c r="H33" s="65">
        <v>137279</v>
      </c>
      <c r="I33" s="65">
        <v>44173</v>
      </c>
      <c r="J33" s="65">
        <v>3609</v>
      </c>
      <c r="K33" s="65">
        <v>36545</v>
      </c>
      <c r="L33" s="65">
        <v>54965</v>
      </c>
      <c r="M33" s="65">
        <v>48579</v>
      </c>
      <c r="N33" s="35">
        <f>SUM(E33:M33)</f>
        <v>1260090</v>
      </c>
    </row>
    <row r="34" spans="1:14" x14ac:dyDescent="0.25">
      <c r="A34" s="84"/>
      <c r="B34" s="82"/>
      <c r="C34" s="88" t="s">
        <v>36</v>
      </c>
      <c r="D34" s="89"/>
      <c r="E34" s="57">
        <v>630</v>
      </c>
      <c r="F34" s="57">
        <v>182555</v>
      </c>
      <c r="G34" s="57">
        <v>7036</v>
      </c>
      <c r="H34" s="57">
        <v>41276</v>
      </c>
      <c r="I34" s="57">
        <v>13705</v>
      </c>
      <c r="J34" s="57">
        <v>1169</v>
      </c>
      <c r="K34" s="57">
        <v>8680</v>
      </c>
      <c r="L34" s="57">
        <v>6303</v>
      </c>
      <c r="M34" s="57">
        <v>5170</v>
      </c>
      <c r="N34" s="36">
        <f>SUM(E34:M34)</f>
        <v>266524</v>
      </c>
    </row>
    <row r="35" spans="1:14" x14ac:dyDescent="0.25">
      <c r="A35" s="84"/>
      <c r="B35" s="82"/>
      <c r="C35" s="77" t="s">
        <v>37</v>
      </c>
      <c r="D35" s="78"/>
      <c r="E35" s="37">
        <f t="shared" ref="E35:N35" si="3">E34/(E33+E34)</f>
        <v>0.14046822742474915</v>
      </c>
      <c r="F35" s="37">
        <f t="shared" si="3"/>
        <v>0.17064946913624102</v>
      </c>
      <c r="G35" s="37">
        <f t="shared" si="3"/>
        <v>0.13820467491651936</v>
      </c>
      <c r="H35" s="37">
        <f t="shared" si="3"/>
        <v>0.23116686735179637</v>
      </c>
      <c r="I35" s="37">
        <f t="shared" si="3"/>
        <v>0.23679118145063754</v>
      </c>
      <c r="J35" s="37">
        <f t="shared" si="3"/>
        <v>0.24466303892842192</v>
      </c>
      <c r="K35" s="37">
        <f t="shared" si="3"/>
        <v>0.19192924267551134</v>
      </c>
      <c r="L35" s="37">
        <f t="shared" si="3"/>
        <v>0.10287588953450415</v>
      </c>
      <c r="M35" s="37">
        <f t="shared" si="3"/>
        <v>9.6187836052763778E-2</v>
      </c>
      <c r="N35" s="37">
        <f t="shared" si="3"/>
        <v>0.17458506210476257</v>
      </c>
    </row>
    <row r="36" spans="1:14" x14ac:dyDescent="0.25">
      <c r="A36" s="84"/>
      <c r="B36" s="81" t="s">
        <v>39</v>
      </c>
      <c r="C36" s="86" t="s">
        <v>35</v>
      </c>
      <c r="D36" s="87"/>
      <c r="E36" s="58">
        <v>595</v>
      </c>
      <c r="F36" s="58">
        <v>172797</v>
      </c>
      <c r="G36" s="58">
        <v>6109</v>
      </c>
      <c r="H36" s="58">
        <v>38986</v>
      </c>
      <c r="I36" s="58">
        <v>12877</v>
      </c>
      <c r="J36" s="58">
        <v>1121</v>
      </c>
      <c r="K36" s="58">
        <v>7683</v>
      </c>
      <c r="L36" s="58">
        <v>5899</v>
      </c>
      <c r="M36" s="58">
        <v>4829</v>
      </c>
      <c r="N36" s="38">
        <f>SUM(E36:M36)</f>
        <v>250896</v>
      </c>
    </row>
    <row r="37" spans="1:14" x14ac:dyDescent="0.25">
      <c r="A37" s="84"/>
      <c r="B37" s="82"/>
      <c r="C37" s="88" t="s">
        <v>36</v>
      </c>
      <c r="D37" s="89"/>
      <c r="E37" s="57">
        <v>34</v>
      </c>
      <c r="F37" s="57">
        <v>10042</v>
      </c>
      <c r="G37" s="57">
        <v>420</v>
      </c>
      <c r="H37" s="57">
        <v>2306</v>
      </c>
      <c r="I37" s="57">
        <v>823</v>
      </c>
      <c r="J37" s="57">
        <v>64</v>
      </c>
      <c r="K37" s="57">
        <v>867</v>
      </c>
      <c r="L37" s="57">
        <v>29</v>
      </c>
      <c r="M37" s="57">
        <v>27</v>
      </c>
      <c r="N37" s="36">
        <f>SUM(E37:M37)</f>
        <v>14612</v>
      </c>
    </row>
    <row r="38" spans="1:14" ht="15" customHeight="1" x14ac:dyDescent="0.25">
      <c r="A38" s="85"/>
      <c r="B38" s="82"/>
      <c r="C38" s="77" t="s">
        <v>37</v>
      </c>
      <c r="D38" s="78"/>
      <c r="E38" s="37">
        <f t="shared" ref="E38:N38" si="4">E37/(E37+E36)</f>
        <v>5.4054054054054057E-2</v>
      </c>
      <c r="F38" s="37">
        <f t="shared" si="4"/>
        <v>5.4922636855375497E-2</v>
      </c>
      <c r="G38" s="37">
        <f t="shared" si="4"/>
        <v>6.4328381069076429E-2</v>
      </c>
      <c r="H38" s="37">
        <f t="shared" si="4"/>
        <v>5.5846168749394555E-2</v>
      </c>
      <c r="I38" s="37">
        <f t="shared" si="4"/>
        <v>6.0072992700729924E-2</v>
      </c>
      <c r="J38" s="37">
        <f t="shared" si="4"/>
        <v>5.4008438818565402E-2</v>
      </c>
      <c r="K38" s="37">
        <f t="shared" si="4"/>
        <v>0.10140350877192983</v>
      </c>
      <c r="L38" s="37">
        <f t="shared" si="4"/>
        <v>4.8920377867746291E-3</v>
      </c>
      <c r="M38" s="37">
        <f t="shared" si="4"/>
        <v>5.5601317957166396E-3</v>
      </c>
      <c r="N38" s="37">
        <f t="shared" si="4"/>
        <v>5.5034123265588986E-2</v>
      </c>
    </row>
  </sheetData>
  <customSheetViews>
    <customSheetView guid="{63A9D80A-8E4A-4F33-B584-5ACED899AD49}" showPageBreaks="1" showGridLines="0" fitToPage="1" showRuler="0">
      <selection activeCell="E11" sqref="E11"/>
      <pageMargins left="0.70866141732283472" right="0" top="1.1811023622047245" bottom="0.74803149606299213" header="3.937007874015748E-2" footer="0.31496062992125984"/>
      <pageSetup paperSize="9" scale="80" orientation="landscape" r:id="rId1"/>
      <headerFooter differentFirst="1"/>
    </customSheetView>
  </customSheetViews>
  <mergeCells count="34">
    <mergeCell ref="B36:B38"/>
    <mergeCell ref="C36:D36"/>
    <mergeCell ref="C37:D37"/>
    <mergeCell ref="C38:D38"/>
    <mergeCell ref="A26:C26"/>
    <mergeCell ref="A27:C27"/>
    <mergeCell ref="A28:C28"/>
    <mergeCell ref="A29:C29"/>
    <mergeCell ref="A31:C32"/>
    <mergeCell ref="A33:A38"/>
    <mergeCell ref="B33:B35"/>
    <mergeCell ref="C33:D33"/>
    <mergeCell ref="C34:D34"/>
    <mergeCell ref="C35:D35"/>
    <mergeCell ref="A16:C16"/>
    <mergeCell ref="A17:C17"/>
    <mergeCell ref="A30:C30"/>
    <mergeCell ref="A19:C19"/>
    <mergeCell ref="A20:C20"/>
    <mergeCell ref="A21:C21"/>
    <mergeCell ref="A22:C22"/>
    <mergeCell ref="A23:C23"/>
    <mergeCell ref="A24:C24"/>
    <mergeCell ref="A25:C25"/>
    <mergeCell ref="A18:C18"/>
    <mergeCell ref="A12:C12"/>
    <mergeCell ref="A13:C13"/>
    <mergeCell ref="A14:C14"/>
    <mergeCell ref="A15:C15"/>
    <mergeCell ref="I1:N6"/>
    <mergeCell ref="A8:D10"/>
    <mergeCell ref="E8:N8"/>
    <mergeCell ref="E10:N10"/>
    <mergeCell ref="A11:C11"/>
  </mergeCells>
  <printOptions gridLines="1"/>
  <pageMargins left="0.70866141732283472" right="0" top="1.1811023622047245" bottom="0.74803149606299213" header="3.937007874015748E-2" footer="0.31496062992125984"/>
  <pageSetup paperSize="9" scale="81" orientation="landscape" r:id="rId2"/>
  <headerFooter differentFirst="1">
    <oddHeader>&amp;R&amp;G</oddHeader>
  </headerFooter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 fitToPage="1"/>
  </sheetPr>
  <dimension ref="A1:N38"/>
  <sheetViews>
    <sheetView showGridLines="0" showRuler="0" zoomScale="90" zoomScaleNormal="90" workbookViewId="0">
      <selection activeCell="C45" sqref="C45"/>
    </sheetView>
  </sheetViews>
  <sheetFormatPr baseColWidth="10" defaultColWidth="11.42578125" defaultRowHeight="15" x14ac:dyDescent="0.25"/>
  <cols>
    <col min="1" max="2" width="11.42578125" style="25"/>
    <col min="3" max="3" width="12.42578125" style="25" customWidth="1"/>
    <col min="4" max="4" width="3.5703125" style="25" bestFit="1" customWidth="1"/>
    <col min="5" max="5" width="11.42578125" style="25"/>
    <col min="6" max="6" width="13.140625" style="25" customWidth="1"/>
    <col min="7" max="13" width="11.42578125" style="25"/>
    <col min="14" max="14" width="14.140625" style="25" customWidth="1"/>
    <col min="15" max="16384" width="11.42578125" style="25"/>
  </cols>
  <sheetData>
    <row r="1" spans="1:14" x14ac:dyDescent="0.25">
      <c r="I1" s="90" t="s">
        <v>92</v>
      </c>
      <c r="J1" s="91"/>
      <c r="K1" s="91"/>
      <c r="L1" s="91"/>
      <c r="M1" s="91"/>
      <c r="N1" s="91"/>
    </row>
    <row r="2" spans="1:14" x14ac:dyDescent="0.25">
      <c r="I2" s="91"/>
      <c r="J2" s="91"/>
      <c r="K2" s="91"/>
      <c r="L2" s="91"/>
      <c r="M2" s="91"/>
      <c r="N2" s="91"/>
    </row>
    <row r="3" spans="1:14" x14ac:dyDescent="0.25">
      <c r="I3" s="91"/>
      <c r="J3" s="91"/>
      <c r="K3" s="91"/>
      <c r="L3" s="91"/>
      <c r="M3" s="91"/>
      <c r="N3" s="91"/>
    </row>
    <row r="4" spans="1:14" x14ac:dyDescent="0.25">
      <c r="I4" s="91"/>
      <c r="J4" s="91"/>
      <c r="K4" s="91"/>
      <c r="L4" s="91"/>
      <c r="M4" s="91"/>
      <c r="N4" s="91"/>
    </row>
    <row r="5" spans="1:14" x14ac:dyDescent="0.25">
      <c r="I5" s="91"/>
      <c r="J5" s="91"/>
      <c r="K5" s="91"/>
      <c r="L5" s="91"/>
      <c r="M5" s="91"/>
      <c r="N5" s="91"/>
    </row>
    <row r="6" spans="1:14" x14ac:dyDescent="0.25">
      <c r="I6" s="91"/>
      <c r="J6" s="91"/>
      <c r="K6" s="91"/>
      <c r="L6" s="91"/>
      <c r="M6" s="91"/>
      <c r="N6" s="91"/>
    </row>
    <row r="8" spans="1:14" ht="15" customHeight="1" x14ac:dyDescent="0.25">
      <c r="A8" s="95" t="s">
        <v>41</v>
      </c>
      <c r="B8" s="96"/>
      <c r="C8" s="96"/>
      <c r="D8" s="97"/>
      <c r="E8" s="92" t="s">
        <v>0</v>
      </c>
      <c r="F8" s="92"/>
      <c r="G8" s="92"/>
      <c r="H8" s="92"/>
      <c r="I8" s="92"/>
      <c r="J8" s="92"/>
      <c r="K8" s="92"/>
      <c r="L8" s="92"/>
      <c r="M8" s="92"/>
      <c r="N8" s="92"/>
    </row>
    <row r="9" spans="1:14" ht="22.5" x14ac:dyDescent="0.25">
      <c r="A9" s="98"/>
      <c r="B9" s="99"/>
      <c r="C9" s="99"/>
      <c r="D9" s="100"/>
      <c r="E9" s="50" t="str">
        <f>+AND!E9</f>
        <v>M1 ambul. y taxis</v>
      </c>
      <c r="F9" s="50" t="str">
        <f>+AND!F9</f>
        <v>Resto M1</v>
      </c>
      <c r="G9" s="50" t="str">
        <f>+AND!G9</f>
        <v>L y Quads</v>
      </c>
      <c r="H9" s="50" t="str">
        <f>+AND!H9</f>
        <v>N1</v>
      </c>
      <c r="I9" s="50" t="str">
        <f>+AND!I9</f>
        <v>N2 y N3</v>
      </c>
      <c r="J9" s="50" t="str">
        <f>+AND!J9</f>
        <v>M2 y M3</v>
      </c>
      <c r="K9" s="50" t="str">
        <f>+AND!K9</f>
        <v>O</v>
      </c>
      <c r="L9" s="50" t="str">
        <f>+AND!L9</f>
        <v>T</v>
      </c>
      <c r="M9" s="50" t="str">
        <f>+AND!M9</f>
        <v>Resto</v>
      </c>
      <c r="N9" s="51" t="str">
        <f>+AND!N9</f>
        <v>TOTAL</v>
      </c>
    </row>
    <row r="10" spans="1:14" ht="15" customHeight="1" x14ac:dyDescent="0.25">
      <c r="A10" s="101"/>
      <c r="B10" s="102"/>
      <c r="C10" s="102"/>
      <c r="D10" s="103"/>
      <c r="E10" s="92" t="s">
        <v>9</v>
      </c>
      <c r="F10" s="92"/>
      <c r="G10" s="92"/>
      <c r="H10" s="92"/>
      <c r="I10" s="92"/>
      <c r="J10" s="92"/>
      <c r="K10" s="92"/>
      <c r="L10" s="92"/>
      <c r="M10" s="92"/>
      <c r="N10" s="92"/>
    </row>
    <row r="11" spans="1:14" x14ac:dyDescent="0.25">
      <c r="A11" s="75" t="s">
        <v>12</v>
      </c>
      <c r="B11" s="75"/>
      <c r="C11" s="76"/>
      <c r="D11" s="26" t="s">
        <v>15</v>
      </c>
      <c r="E11" s="66">
        <v>767</v>
      </c>
      <c r="F11" s="66">
        <v>202330</v>
      </c>
      <c r="G11" s="66">
        <v>7695</v>
      </c>
      <c r="H11" s="66">
        <v>46328</v>
      </c>
      <c r="I11" s="66">
        <v>5601</v>
      </c>
      <c r="J11" s="66">
        <v>516</v>
      </c>
      <c r="K11" s="66">
        <v>4061</v>
      </c>
      <c r="L11" s="66">
        <v>3992</v>
      </c>
      <c r="M11" s="66">
        <v>3790</v>
      </c>
      <c r="N11" s="28">
        <f>SUM(E11:M11)</f>
        <v>275080</v>
      </c>
    </row>
    <row r="12" spans="1:14" x14ac:dyDescent="0.25">
      <c r="A12" s="73" t="s">
        <v>13</v>
      </c>
      <c r="B12" s="73"/>
      <c r="C12" s="74"/>
      <c r="D12" s="29" t="s">
        <v>14</v>
      </c>
      <c r="E12" s="46">
        <v>269</v>
      </c>
      <c r="F12" s="46">
        <v>10762</v>
      </c>
      <c r="G12" s="46">
        <v>3310</v>
      </c>
      <c r="H12" s="46">
        <v>2563</v>
      </c>
      <c r="I12" s="46">
        <v>655</v>
      </c>
      <c r="J12" s="46">
        <v>83</v>
      </c>
      <c r="K12" s="46">
        <v>711</v>
      </c>
      <c r="L12" s="46">
        <v>202</v>
      </c>
      <c r="M12" s="46">
        <v>416</v>
      </c>
      <c r="N12" s="31">
        <f t="shared" ref="N12:N30" si="0">SUM(E12:M12)</f>
        <v>18971</v>
      </c>
    </row>
    <row r="13" spans="1:14" x14ac:dyDescent="0.25">
      <c r="A13" s="75" t="s">
        <v>16</v>
      </c>
      <c r="B13" s="75"/>
      <c r="C13" s="76"/>
      <c r="D13" s="32" t="s">
        <v>15</v>
      </c>
      <c r="E13" s="66">
        <v>2461</v>
      </c>
      <c r="F13" s="66">
        <v>304352</v>
      </c>
      <c r="G13" s="66">
        <v>12378</v>
      </c>
      <c r="H13" s="66">
        <v>112768</v>
      </c>
      <c r="I13" s="66">
        <v>26813</v>
      </c>
      <c r="J13" s="66">
        <v>4633</v>
      </c>
      <c r="K13" s="66">
        <v>11380</v>
      </c>
      <c r="L13" s="66">
        <v>19854</v>
      </c>
      <c r="M13" s="66">
        <v>11136</v>
      </c>
      <c r="N13" s="28">
        <f t="shared" si="0"/>
        <v>505775</v>
      </c>
    </row>
    <row r="14" spans="1:14" x14ac:dyDescent="0.25">
      <c r="A14" s="73" t="s">
        <v>30</v>
      </c>
      <c r="B14" s="73"/>
      <c r="C14" s="74"/>
      <c r="D14" s="29" t="s">
        <v>14</v>
      </c>
      <c r="E14" s="46">
        <v>524</v>
      </c>
      <c r="F14" s="46">
        <v>40936</v>
      </c>
      <c r="G14" s="46">
        <v>7189</v>
      </c>
      <c r="H14" s="46">
        <v>19796</v>
      </c>
      <c r="I14" s="46">
        <v>8588</v>
      </c>
      <c r="J14" s="46">
        <v>1007</v>
      </c>
      <c r="K14" s="46">
        <v>3729</v>
      </c>
      <c r="L14" s="46">
        <v>742</v>
      </c>
      <c r="M14" s="46">
        <v>698</v>
      </c>
      <c r="N14" s="31">
        <f t="shared" si="0"/>
        <v>83209</v>
      </c>
    </row>
    <row r="15" spans="1:14" x14ac:dyDescent="0.25">
      <c r="A15" s="75" t="s">
        <v>17</v>
      </c>
      <c r="B15" s="75"/>
      <c r="C15" s="76"/>
      <c r="D15" s="32" t="s">
        <v>15</v>
      </c>
      <c r="E15" s="66">
        <v>68</v>
      </c>
      <c r="F15" s="66">
        <v>6274</v>
      </c>
      <c r="G15" s="66">
        <v>323</v>
      </c>
      <c r="H15" s="66">
        <v>2286</v>
      </c>
      <c r="I15" s="66">
        <v>236</v>
      </c>
      <c r="J15" s="66">
        <v>132</v>
      </c>
      <c r="K15" s="66">
        <v>0</v>
      </c>
      <c r="L15" s="66">
        <v>5</v>
      </c>
      <c r="M15" s="66">
        <v>3</v>
      </c>
      <c r="N15" s="28">
        <f t="shared" si="0"/>
        <v>9327</v>
      </c>
    </row>
    <row r="16" spans="1:14" x14ac:dyDescent="0.25">
      <c r="A16" s="73" t="s">
        <v>24</v>
      </c>
      <c r="B16" s="73"/>
      <c r="C16" s="74"/>
      <c r="D16" s="29" t="s">
        <v>14</v>
      </c>
      <c r="E16" s="46">
        <v>665</v>
      </c>
      <c r="F16" s="46">
        <v>28621</v>
      </c>
      <c r="G16" s="46">
        <v>1782</v>
      </c>
      <c r="H16" s="46">
        <v>9551</v>
      </c>
      <c r="I16" s="46">
        <v>865</v>
      </c>
      <c r="J16" s="46">
        <v>862</v>
      </c>
      <c r="K16" s="46">
        <v>0</v>
      </c>
      <c r="L16" s="46">
        <v>3</v>
      </c>
      <c r="M16" s="46">
        <v>13</v>
      </c>
      <c r="N16" s="31">
        <f t="shared" si="0"/>
        <v>42362</v>
      </c>
    </row>
    <row r="17" spans="1:14" x14ac:dyDescent="0.25">
      <c r="A17" s="75" t="s">
        <v>18</v>
      </c>
      <c r="B17" s="75"/>
      <c r="C17" s="76"/>
      <c r="D17" s="32" t="s">
        <v>15</v>
      </c>
      <c r="E17" s="66">
        <v>3233</v>
      </c>
      <c r="F17" s="66">
        <v>465124</v>
      </c>
      <c r="G17" s="66">
        <v>21942</v>
      </c>
      <c r="H17" s="66">
        <v>144055</v>
      </c>
      <c r="I17" s="66">
        <v>28265</v>
      </c>
      <c r="J17" s="66">
        <v>3913</v>
      </c>
      <c r="K17" s="66">
        <v>20240</v>
      </c>
      <c r="L17" s="66">
        <v>11161</v>
      </c>
      <c r="M17" s="66">
        <v>8169</v>
      </c>
      <c r="N17" s="28">
        <f t="shared" si="0"/>
        <v>706102</v>
      </c>
    </row>
    <row r="18" spans="1:14" x14ac:dyDescent="0.25">
      <c r="A18" s="73" t="s">
        <v>25</v>
      </c>
      <c r="B18" s="73"/>
      <c r="C18" s="74"/>
      <c r="D18" s="29" t="s">
        <v>14</v>
      </c>
      <c r="E18" s="46">
        <v>1558</v>
      </c>
      <c r="F18" s="46">
        <v>165264</v>
      </c>
      <c r="G18" s="46">
        <v>29503</v>
      </c>
      <c r="H18" s="46">
        <v>53926</v>
      </c>
      <c r="I18" s="46">
        <v>13991</v>
      </c>
      <c r="J18" s="46">
        <v>1532</v>
      </c>
      <c r="K18" s="46">
        <v>8530</v>
      </c>
      <c r="L18" s="46">
        <v>1927</v>
      </c>
      <c r="M18" s="46">
        <v>1469</v>
      </c>
      <c r="N18" s="31">
        <f t="shared" si="0"/>
        <v>277700</v>
      </c>
    </row>
    <row r="19" spans="1:14" x14ac:dyDescent="0.25">
      <c r="A19" s="75" t="s">
        <v>19</v>
      </c>
      <c r="B19" s="75"/>
      <c r="C19" s="76"/>
      <c r="D19" s="32" t="s">
        <v>15</v>
      </c>
      <c r="E19" s="66">
        <v>1548</v>
      </c>
      <c r="F19" s="66">
        <v>8472</v>
      </c>
      <c r="G19" s="66">
        <v>0</v>
      </c>
      <c r="H19" s="66">
        <v>6681</v>
      </c>
      <c r="I19" s="66">
        <v>31304</v>
      </c>
      <c r="J19" s="66">
        <v>7463</v>
      </c>
      <c r="K19" s="66">
        <v>0</v>
      </c>
      <c r="L19" s="66">
        <v>0</v>
      </c>
      <c r="M19" s="66">
        <v>0</v>
      </c>
      <c r="N19" s="28">
        <f t="shared" si="0"/>
        <v>55468</v>
      </c>
    </row>
    <row r="20" spans="1:14" x14ac:dyDescent="0.25">
      <c r="A20" s="73" t="s">
        <v>26</v>
      </c>
      <c r="B20" s="73"/>
      <c r="C20" s="74"/>
      <c r="D20" s="29" t="s">
        <v>14</v>
      </c>
      <c r="E20" s="46">
        <v>3116</v>
      </c>
      <c r="F20" s="46">
        <v>163366</v>
      </c>
      <c r="G20" s="46">
        <v>9542</v>
      </c>
      <c r="H20" s="46">
        <v>37385</v>
      </c>
      <c r="I20" s="46">
        <v>5101</v>
      </c>
      <c r="J20" s="46">
        <v>1363</v>
      </c>
      <c r="K20" s="46">
        <v>0</v>
      </c>
      <c r="L20" s="46">
        <v>0</v>
      </c>
      <c r="M20" s="46">
        <v>4</v>
      </c>
      <c r="N20" s="31">
        <f t="shared" si="0"/>
        <v>219877</v>
      </c>
    </row>
    <row r="21" spans="1:14" x14ac:dyDescent="0.25">
      <c r="A21" s="75" t="s">
        <v>20</v>
      </c>
      <c r="B21" s="75"/>
      <c r="C21" s="76"/>
      <c r="D21" s="32" t="s">
        <v>15</v>
      </c>
      <c r="E21" s="66">
        <v>1004</v>
      </c>
      <c r="F21" s="66">
        <v>154593</v>
      </c>
      <c r="G21" s="66">
        <v>752</v>
      </c>
      <c r="H21" s="66">
        <v>50019</v>
      </c>
      <c r="I21" s="66">
        <v>15847</v>
      </c>
      <c r="J21" s="66">
        <v>1838</v>
      </c>
      <c r="K21" s="66">
        <v>20313</v>
      </c>
      <c r="L21" s="66">
        <v>107</v>
      </c>
      <c r="M21" s="66">
        <v>885</v>
      </c>
      <c r="N21" s="28">
        <f t="shared" si="0"/>
        <v>245358</v>
      </c>
    </row>
    <row r="22" spans="1:14" x14ac:dyDescent="0.25">
      <c r="A22" s="73" t="s">
        <v>27</v>
      </c>
      <c r="B22" s="73"/>
      <c r="C22" s="74"/>
      <c r="D22" s="29" t="s">
        <v>14</v>
      </c>
      <c r="E22" s="46">
        <v>407</v>
      </c>
      <c r="F22" s="46">
        <v>45497</v>
      </c>
      <c r="G22" s="46">
        <v>7876</v>
      </c>
      <c r="H22" s="46">
        <v>22107</v>
      </c>
      <c r="I22" s="46">
        <v>12657</v>
      </c>
      <c r="J22" s="46">
        <v>1467</v>
      </c>
      <c r="K22" s="46">
        <v>10426</v>
      </c>
      <c r="L22" s="46">
        <v>78</v>
      </c>
      <c r="M22" s="46">
        <v>370</v>
      </c>
      <c r="N22" s="31">
        <f t="shared" si="0"/>
        <v>100885</v>
      </c>
    </row>
    <row r="23" spans="1:14" x14ac:dyDescent="0.25">
      <c r="A23" s="93" t="s">
        <v>33</v>
      </c>
      <c r="B23" s="93"/>
      <c r="C23" s="94"/>
      <c r="D23" s="32" t="s">
        <v>15</v>
      </c>
      <c r="E23" s="66">
        <v>109</v>
      </c>
      <c r="F23" s="66">
        <v>38341</v>
      </c>
      <c r="G23" s="66">
        <v>2504</v>
      </c>
      <c r="H23" s="66">
        <v>15670</v>
      </c>
      <c r="I23" s="66">
        <v>4462</v>
      </c>
      <c r="J23" s="66">
        <v>406</v>
      </c>
      <c r="K23" s="66">
        <v>7</v>
      </c>
      <c r="L23" s="66">
        <v>5322</v>
      </c>
      <c r="M23" s="66">
        <v>736</v>
      </c>
      <c r="N23" s="28">
        <f t="shared" si="0"/>
        <v>67557</v>
      </c>
    </row>
    <row r="24" spans="1:14" x14ac:dyDescent="0.25">
      <c r="A24" s="73" t="s">
        <v>28</v>
      </c>
      <c r="B24" s="73"/>
      <c r="C24" s="74"/>
      <c r="D24" s="29" t="s">
        <v>14</v>
      </c>
      <c r="E24" s="46">
        <v>90</v>
      </c>
      <c r="F24" s="46">
        <v>14905</v>
      </c>
      <c r="G24" s="46">
        <v>1878</v>
      </c>
      <c r="H24" s="46">
        <v>6587</v>
      </c>
      <c r="I24" s="46">
        <v>2434</v>
      </c>
      <c r="J24" s="46">
        <v>187</v>
      </c>
      <c r="K24" s="46">
        <v>9</v>
      </c>
      <c r="L24" s="46">
        <v>288</v>
      </c>
      <c r="M24" s="46">
        <v>98</v>
      </c>
      <c r="N24" s="31">
        <f t="shared" si="0"/>
        <v>26476</v>
      </c>
    </row>
    <row r="25" spans="1:14" x14ac:dyDescent="0.25">
      <c r="A25" s="75" t="s">
        <v>21</v>
      </c>
      <c r="B25" s="75"/>
      <c r="C25" s="76"/>
      <c r="D25" s="32" t="s">
        <v>15</v>
      </c>
      <c r="E25" s="66">
        <v>557</v>
      </c>
      <c r="F25" s="66">
        <v>34246</v>
      </c>
      <c r="G25" s="66">
        <v>5082</v>
      </c>
      <c r="H25" s="66">
        <v>9182</v>
      </c>
      <c r="I25" s="66">
        <v>893</v>
      </c>
      <c r="J25" s="66">
        <v>255</v>
      </c>
      <c r="K25" s="66">
        <v>1468</v>
      </c>
      <c r="L25" s="66">
        <v>1846</v>
      </c>
      <c r="M25" s="66">
        <v>1641</v>
      </c>
      <c r="N25" s="28">
        <f t="shared" si="0"/>
        <v>55170</v>
      </c>
    </row>
    <row r="26" spans="1:14" x14ac:dyDescent="0.25">
      <c r="A26" s="73" t="s">
        <v>29</v>
      </c>
      <c r="B26" s="73"/>
      <c r="C26" s="74"/>
      <c r="D26" s="29" t="s">
        <v>14</v>
      </c>
      <c r="E26" s="46">
        <v>1883</v>
      </c>
      <c r="F26" s="46">
        <v>134212</v>
      </c>
      <c r="G26" s="46">
        <v>11040</v>
      </c>
      <c r="H26" s="46">
        <v>34594</v>
      </c>
      <c r="I26" s="46">
        <v>7149</v>
      </c>
      <c r="J26" s="46">
        <v>894</v>
      </c>
      <c r="K26" s="46">
        <v>6092</v>
      </c>
      <c r="L26" s="46">
        <v>162</v>
      </c>
      <c r="M26" s="46">
        <v>296</v>
      </c>
      <c r="N26" s="31">
        <f t="shared" si="0"/>
        <v>196322</v>
      </c>
    </row>
    <row r="27" spans="1:14" x14ac:dyDescent="0.25">
      <c r="A27" s="75" t="s">
        <v>22</v>
      </c>
      <c r="B27" s="75"/>
      <c r="C27" s="76"/>
      <c r="D27" s="32" t="s">
        <v>15</v>
      </c>
      <c r="E27" s="66">
        <v>1813</v>
      </c>
      <c r="F27" s="66">
        <v>301816</v>
      </c>
      <c r="G27" s="66">
        <v>5346</v>
      </c>
      <c r="H27" s="66">
        <v>99900</v>
      </c>
      <c r="I27" s="66">
        <v>17448</v>
      </c>
      <c r="J27" s="66">
        <v>2594</v>
      </c>
      <c r="K27" s="66">
        <v>0</v>
      </c>
      <c r="L27" s="66">
        <v>4041</v>
      </c>
      <c r="M27" s="66">
        <v>469</v>
      </c>
      <c r="N27" s="28">
        <f t="shared" si="0"/>
        <v>433427</v>
      </c>
    </row>
    <row r="28" spans="1:14" x14ac:dyDescent="0.25">
      <c r="A28" s="73" t="s">
        <v>31</v>
      </c>
      <c r="B28" s="73"/>
      <c r="C28" s="74"/>
      <c r="D28" s="29" t="s">
        <v>14</v>
      </c>
      <c r="E28" s="46">
        <v>258</v>
      </c>
      <c r="F28" s="46">
        <v>20324</v>
      </c>
      <c r="G28" s="46">
        <v>1861</v>
      </c>
      <c r="H28" s="46">
        <v>7891</v>
      </c>
      <c r="I28" s="46">
        <v>1384</v>
      </c>
      <c r="J28" s="46">
        <v>165</v>
      </c>
      <c r="K28" s="46">
        <v>11</v>
      </c>
      <c r="L28" s="46">
        <v>63</v>
      </c>
      <c r="M28" s="46">
        <v>24</v>
      </c>
      <c r="N28" s="31">
        <f t="shared" si="0"/>
        <v>31981</v>
      </c>
    </row>
    <row r="29" spans="1:14" x14ac:dyDescent="0.25">
      <c r="A29" s="75" t="s">
        <v>23</v>
      </c>
      <c r="B29" s="75"/>
      <c r="C29" s="76"/>
      <c r="D29" s="32" t="s">
        <v>15</v>
      </c>
      <c r="E29" s="66">
        <v>35</v>
      </c>
      <c r="F29" s="66">
        <v>26</v>
      </c>
      <c r="G29" s="66">
        <v>438</v>
      </c>
      <c r="H29" s="66">
        <v>0</v>
      </c>
      <c r="I29" s="66">
        <v>0</v>
      </c>
      <c r="J29" s="66">
        <v>321</v>
      </c>
      <c r="K29" s="66">
        <v>0</v>
      </c>
      <c r="L29" s="66">
        <v>1</v>
      </c>
      <c r="M29" s="66">
        <v>7</v>
      </c>
      <c r="N29" s="28">
        <f t="shared" si="0"/>
        <v>828</v>
      </c>
    </row>
    <row r="30" spans="1:14" x14ac:dyDescent="0.25">
      <c r="A30" s="73" t="s">
        <v>32</v>
      </c>
      <c r="B30" s="73"/>
      <c r="C30" s="74"/>
      <c r="D30" s="29" t="s">
        <v>14</v>
      </c>
      <c r="E30" s="46">
        <v>162</v>
      </c>
      <c r="F30" s="46">
        <v>11960</v>
      </c>
      <c r="G30" s="46">
        <v>4596</v>
      </c>
      <c r="H30" s="46">
        <v>5977</v>
      </c>
      <c r="I30" s="46">
        <v>4722</v>
      </c>
      <c r="J30" s="46">
        <v>1841</v>
      </c>
      <c r="K30" s="46">
        <v>511</v>
      </c>
      <c r="L30" s="46">
        <v>86</v>
      </c>
      <c r="M30" s="46">
        <v>78</v>
      </c>
      <c r="N30" s="31">
        <f t="shared" si="0"/>
        <v>29933</v>
      </c>
    </row>
    <row r="31" spans="1:14" x14ac:dyDescent="0.25">
      <c r="A31" s="79" t="s">
        <v>34</v>
      </c>
      <c r="B31" s="79"/>
      <c r="C31" s="80"/>
      <c r="D31" s="33" t="s">
        <v>15</v>
      </c>
      <c r="E31" s="28">
        <f>E11+E13+E15+E17+E19+E21+E23+E25+E27+E29</f>
        <v>11595</v>
      </c>
      <c r="F31" s="28">
        <f t="shared" ref="F31:N32" si="1">F11+F13+F15+F17+F19+F21+F23+F25+F27+F29</f>
        <v>1515574</v>
      </c>
      <c r="G31" s="28">
        <f t="shared" si="1"/>
        <v>56460</v>
      </c>
      <c r="H31" s="28">
        <f t="shared" si="1"/>
        <v>486889</v>
      </c>
      <c r="I31" s="28">
        <f t="shared" si="1"/>
        <v>130869</v>
      </c>
      <c r="J31" s="28">
        <f t="shared" si="1"/>
        <v>22071</v>
      </c>
      <c r="K31" s="28">
        <f t="shared" si="1"/>
        <v>57469</v>
      </c>
      <c r="L31" s="28">
        <f t="shared" si="1"/>
        <v>46329</v>
      </c>
      <c r="M31" s="28">
        <f t="shared" si="1"/>
        <v>26836</v>
      </c>
      <c r="N31" s="28">
        <f t="shared" si="1"/>
        <v>2354092</v>
      </c>
    </row>
    <row r="32" spans="1:14" x14ac:dyDescent="0.25">
      <c r="A32" s="79"/>
      <c r="B32" s="79"/>
      <c r="C32" s="80"/>
      <c r="D32" s="34" t="s">
        <v>14</v>
      </c>
      <c r="E32" s="31">
        <f>E12+E14+E16+E18+E20+E22+E24+E26+E28+E30</f>
        <v>8932</v>
      </c>
      <c r="F32" s="31">
        <f t="shared" si="1"/>
        <v>635847</v>
      </c>
      <c r="G32" s="31">
        <f t="shared" si="1"/>
        <v>78577</v>
      </c>
      <c r="H32" s="31">
        <f t="shared" si="1"/>
        <v>200377</v>
      </c>
      <c r="I32" s="31">
        <f t="shared" si="1"/>
        <v>57546</v>
      </c>
      <c r="J32" s="31">
        <f t="shared" si="1"/>
        <v>9401</v>
      </c>
      <c r="K32" s="31">
        <f t="shared" si="1"/>
        <v>30019</v>
      </c>
      <c r="L32" s="31">
        <f t="shared" si="1"/>
        <v>3551</v>
      </c>
      <c r="M32" s="31">
        <f t="shared" si="1"/>
        <v>3466</v>
      </c>
      <c r="N32" s="31">
        <f t="shared" si="1"/>
        <v>1027716</v>
      </c>
    </row>
    <row r="33" spans="1:14" x14ac:dyDescent="0.25">
      <c r="A33" s="83" t="s">
        <v>40</v>
      </c>
      <c r="B33" s="81" t="s">
        <v>38</v>
      </c>
      <c r="C33" s="86" t="s">
        <v>35</v>
      </c>
      <c r="D33" s="87"/>
      <c r="E33" s="65">
        <v>17835</v>
      </c>
      <c r="F33" s="65">
        <v>1789700</v>
      </c>
      <c r="G33" s="65">
        <v>216340</v>
      </c>
      <c r="H33" s="65">
        <v>253847</v>
      </c>
      <c r="I33" s="65">
        <v>47667</v>
      </c>
      <c r="J33" s="65">
        <v>8909</v>
      </c>
      <c r="K33" s="65">
        <v>42713</v>
      </c>
      <c r="L33" s="65">
        <v>19814</v>
      </c>
      <c r="M33" s="65">
        <v>19119</v>
      </c>
      <c r="N33" s="35">
        <f>SUM(E33:M33)</f>
        <v>2415944</v>
      </c>
    </row>
    <row r="34" spans="1:14" x14ac:dyDescent="0.25">
      <c r="A34" s="84"/>
      <c r="B34" s="82"/>
      <c r="C34" s="88" t="s">
        <v>36</v>
      </c>
      <c r="D34" s="89"/>
      <c r="E34" s="57">
        <v>5073</v>
      </c>
      <c r="F34" s="57">
        <v>390113</v>
      </c>
      <c r="G34" s="57">
        <v>45508</v>
      </c>
      <c r="H34" s="57">
        <v>103637</v>
      </c>
      <c r="I34" s="57">
        <v>25872</v>
      </c>
      <c r="J34" s="57">
        <v>4409</v>
      </c>
      <c r="K34" s="57">
        <v>14685</v>
      </c>
      <c r="L34" s="57">
        <v>2246</v>
      </c>
      <c r="M34" s="57">
        <v>1944</v>
      </c>
      <c r="N34" s="36">
        <f>SUM(E34:M34)</f>
        <v>593487</v>
      </c>
    </row>
    <row r="35" spans="1:14" x14ac:dyDescent="0.25">
      <c r="A35" s="84"/>
      <c r="B35" s="82"/>
      <c r="C35" s="77" t="s">
        <v>37</v>
      </c>
      <c r="D35" s="78"/>
      <c r="E35" s="37">
        <f>E34/(E33+E34)</f>
        <v>0.22145102147721321</v>
      </c>
      <c r="F35" s="37">
        <f t="shared" ref="F35:N35" si="2">F34/(F33+F34)</f>
        <v>0.17896626912492034</v>
      </c>
      <c r="G35" s="37">
        <f t="shared" si="2"/>
        <v>0.1737954844031652</v>
      </c>
      <c r="H35" s="37">
        <f t="shared" si="2"/>
        <v>0.2899066811381768</v>
      </c>
      <c r="I35" s="37">
        <f t="shared" si="2"/>
        <v>0.35181332354261002</v>
      </c>
      <c r="J35" s="37">
        <f t="shared" si="2"/>
        <v>0.33105571407118184</v>
      </c>
      <c r="K35" s="37">
        <f t="shared" si="2"/>
        <v>0.25584515139900343</v>
      </c>
      <c r="L35" s="37">
        <f t="shared" si="2"/>
        <v>0.10181323662737987</v>
      </c>
      <c r="M35" s="37">
        <f t="shared" si="2"/>
        <v>9.2294544936618719E-2</v>
      </c>
      <c r="N35" s="37">
        <f t="shared" si="2"/>
        <v>0.19720904051297405</v>
      </c>
    </row>
    <row r="36" spans="1:14" x14ac:dyDescent="0.25">
      <c r="A36" s="84"/>
      <c r="B36" s="81" t="s">
        <v>39</v>
      </c>
      <c r="C36" s="86" t="s">
        <v>35</v>
      </c>
      <c r="D36" s="87"/>
      <c r="E36" s="58">
        <v>4947</v>
      </c>
      <c r="F36" s="58">
        <v>374555</v>
      </c>
      <c r="G36" s="58">
        <v>42329</v>
      </c>
      <c r="H36" s="58">
        <v>99547</v>
      </c>
      <c r="I36" s="58">
        <v>25072</v>
      </c>
      <c r="J36" s="58">
        <v>4337</v>
      </c>
      <c r="K36" s="58">
        <v>13864</v>
      </c>
      <c r="L36" s="58">
        <v>2050</v>
      </c>
      <c r="M36" s="58">
        <v>1742</v>
      </c>
      <c r="N36" s="38">
        <f>SUM(E36:M36)</f>
        <v>568443</v>
      </c>
    </row>
    <row r="37" spans="1:14" x14ac:dyDescent="0.25">
      <c r="A37" s="84"/>
      <c r="B37" s="82"/>
      <c r="C37" s="88" t="s">
        <v>36</v>
      </c>
      <c r="D37" s="89"/>
      <c r="E37" s="57">
        <v>234</v>
      </c>
      <c r="F37" s="57">
        <v>23758</v>
      </c>
      <c r="G37" s="57">
        <v>1436</v>
      </c>
      <c r="H37" s="57">
        <v>6883</v>
      </c>
      <c r="I37" s="57">
        <v>2531</v>
      </c>
      <c r="J37" s="57">
        <v>484</v>
      </c>
      <c r="K37" s="57">
        <v>2098</v>
      </c>
      <c r="L37" s="57">
        <v>17</v>
      </c>
      <c r="M37" s="57">
        <v>26</v>
      </c>
      <c r="N37" s="36">
        <f>SUM(E37:M37)</f>
        <v>37467</v>
      </c>
    </row>
    <row r="38" spans="1:14" ht="15" customHeight="1" x14ac:dyDescent="0.25">
      <c r="A38" s="85"/>
      <c r="B38" s="82"/>
      <c r="C38" s="77" t="s">
        <v>37</v>
      </c>
      <c r="D38" s="78"/>
      <c r="E38" s="37">
        <f>E37/(E37+E36)</f>
        <v>4.51650260567458E-2</v>
      </c>
      <c r="F38" s="37">
        <f t="shared" ref="F38:N38" si="3">F37/(F37+F36)</f>
        <v>5.9646559364118168E-2</v>
      </c>
      <c r="G38" s="37">
        <f t="shared" si="3"/>
        <v>3.2811607448874673E-2</v>
      </c>
      <c r="H38" s="37">
        <f t="shared" si="3"/>
        <v>6.4671615146105421E-2</v>
      </c>
      <c r="I38" s="37">
        <f t="shared" si="3"/>
        <v>9.1692931927689014E-2</v>
      </c>
      <c r="J38" s="37">
        <f t="shared" si="3"/>
        <v>0.10039410910599461</v>
      </c>
      <c r="K38" s="37">
        <f t="shared" si="3"/>
        <v>0.13143716326274904</v>
      </c>
      <c r="L38" s="37">
        <f t="shared" si="3"/>
        <v>8.2244799225931302E-3</v>
      </c>
      <c r="M38" s="37">
        <f t="shared" si="3"/>
        <v>1.4705882352941176E-2</v>
      </c>
      <c r="N38" s="37">
        <f t="shared" si="3"/>
        <v>6.1835916225181961E-2</v>
      </c>
    </row>
  </sheetData>
  <customSheetViews>
    <customSheetView guid="{63A9D80A-8E4A-4F33-B584-5ACED899AD49}" showGridLines="0" showRuler="0">
      <selection activeCell="E31" sqref="E31"/>
      <pageMargins left="0.7" right="1.0416666666666666E-2" top="1.1770833333333333" bottom="0.75" header="4.1666666666666664E-2" footer="0.3"/>
      <printOptions gridLines="1"/>
      <pageSetup paperSize="9" orientation="portrait" r:id="rId1"/>
      <headerFooter differentFirst="1">
        <oddHeader>&amp;R&amp;G</oddHeader>
      </headerFooter>
    </customSheetView>
  </customSheetViews>
  <mergeCells count="34">
    <mergeCell ref="A18:C18"/>
    <mergeCell ref="I1:N6"/>
    <mergeCell ref="A8:D10"/>
    <mergeCell ref="E8:N8"/>
    <mergeCell ref="E10:N10"/>
    <mergeCell ref="A11:C11"/>
    <mergeCell ref="A12:C12"/>
    <mergeCell ref="A13:C13"/>
    <mergeCell ref="A14:C14"/>
    <mergeCell ref="A15:C15"/>
    <mergeCell ref="A16:C16"/>
    <mergeCell ref="A17:C17"/>
    <mergeCell ref="A30:C30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1:C32"/>
    <mergeCell ref="A33:A38"/>
    <mergeCell ref="B33:B35"/>
    <mergeCell ref="C33:D33"/>
    <mergeCell ref="C34:D34"/>
    <mergeCell ref="C35:D35"/>
    <mergeCell ref="B36:B38"/>
    <mergeCell ref="C36:D36"/>
    <mergeCell ref="C37:D37"/>
    <mergeCell ref="C38:D38"/>
  </mergeCells>
  <printOptions gridLines="1"/>
  <pageMargins left="0.70866141732283472" right="0" top="1.1811023622047245" bottom="0.74803149606299213" header="3.937007874015748E-2" footer="0.31496062992125984"/>
  <pageSetup paperSize="9" scale="80" orientation="landscape" r:id="rId2"/>
  <headerFooter differentFirst="1">
    <oddHeader>&amp;R&amp;G</oddHeader>
  </headerFooter>
  <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ListadoDocumentosCT" ma:contentTypeID="0x0101002B548C03437E43FC972CE33E155068B400AADED467207D0347AB58874912896950" ma:contentTypeVersion="11" ma:contentTypeDescription="Tipo de contenido para las bibliotecas de documentos de tipo listado de documentos" ma:contentTypeScope="" ma:versionID="8a36eb2f91dbd724a970f1b8c3696d84">
  <xsd:schema xmlns:xsd="http://www.w3.org/2001/XMLSchema" xmlns:xs="http://www.w3.org/2001/XMLSchema" xmlns:p="http://schemas.microsoft.com/office/2006/metadata/properties" xmlns:ns2="34640FCC-5761-4077-9E8C-63671526ADF1" xmlns:ns3="2eabcfc3-b2a9-416c-a141-d03d5e44531b" targetNamespace="http://schemas.microsoft.com/office/2006/metadata/properties" ma:root="true" ma:fieldsID="01795cd495b96d3bd90c2fb56b35eb66" ns2:_="" ns3:_="">
    <xsd:import namespace="34640FCC-5761-4077-9E8C-63671526ADF1"/>
    <xsd:import namespace="2eabcfc3-b2a9-416c-a141-d03d5e44531b"/>
    <xsd:element name="properties">
      <xsd:complexType>
        <xsd:sequence>
          <xsd:element name="documentManagement">
            <xsd:complexType>
              <xsd:all>
                <xsd:element ref="ns2:MCLDDescripcion" minOccurs="0"/>
                <xsd:element ref="ns2:MCLDOrden" minOccurs="0"/>
                <xsd:element ref="ns3:ID_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640FCC-5761-4077-9E8C-63671526ADF1" elementFormDefault="qualified">
    <xsd:import namespace="http://schemas.microsoft.com/office/2006/documentManagement/types"/>
    <xsd:import namespace="http://schemas.microsoft.com/office/infopath/2007/PartnerControls"/>
    <xsd:element name="MCLDDescripcion" ma:index="8" nillable="true" ma:displayName="Descripción" ma:internalName="MCLDDescripcion">
      <xsd:simpleType>
        <xsd:restriction base="dms:Note">
          <xsd:maxLength value="255"/>
        </xsd:restriction>
      </xsd:simpleType>
    </xsd:element>
    <xsd:element name="MCLDOrden" ma:index="9" nillable="true" ma:displayName="Orden" ma:decimals="0" ma:internalName="MCLDOrden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bcfc3-b2a9-416c-a141-d03d5e44531b" elementFormDefault="qualified">
    <xsd:import namespace="http://schemas.microsoft.com/office/2006/documentManagement/types"/>
    <xsd:import namespace="http://schemas.microsoft.com/office/infopath/2007/PartnerControls"/>
    <xsd:element name="ID_ES" ma:index="10" nillable="true" ma:displayName="ID_ES" ma:decimals="0" ma:hidden="true" ma:internalName="ID_ES" ma:readOnly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MCLDOrden xmlns="34640FCC-5761-4077-9E8C-63671526ADF1">7</MCLDOrden>
    <MCLDDescripcion xmlns="34640FCC-5761-4077-9E8C-63671526ADF1" xsi:nil="true"/>
    <ID_ES xmlns="2eabcfc3-b2a9-416c-a141-d03d5e44531b" xsi:nil="true"/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H 8 E A A B Q S w M E F A A C A A g A / X 1 p X B V I X J m l A A A A 9 w A A A B I A H A B D b 2 5 m a W c v U G F j a 2 F n Z S 5 4 b W w g o h g A K K A U A A A A A A A A A A A A A A A A A A A A A A A A A A A A h Y 8 x D o I w G I W v Q r r T l p I Y J T 9 l M G 6 S m J A Y 1 6 Z U a I R i a L H c z c E j e Q U x i r o 5 v u 9 9 w 3 v 3 6 w 2 y s W 2 C i + q t 7 k y K I k x R o I z s S m 2 q F A 3 u G C 5 R x m E n 5 E l U K p h k Y 5 P R l i m q n T s n h H j v s Y 9 x 1 1 e E U R q R Q 7 4 t Z K 1 a g T 6 y / i + H 2 l g n j F S I w / 4 1 h j O 8 W u C Y R S z G F M h M I d f m a 7 B p 8 L P 9 g b A e G j f 0 i i s b b g o g c w T y P s E f U E s D B B Q A A g A I A P 1 9 a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9 f W l c A T j 9 e X g B A A D 8 B A A A E w A c A E Z v c m 1 1 b G F z L 1 N l Y 3 R p b 2 4 x L m 0 g o h g A K K A U A A A A A A A A A A A A A A A A A A A A A A A A A A A A 7 Z P B b o I w G M f v J r x D 0 1 0 w Y Y T i d G 4 L B 4 I u k i x q B n P J x E O V 6 p j Q G q i J i / G p 9 g h 7 s R U Y 6 o w 9 L d l p X E p + L d / 3 / 9 I f G Z n x i F H g l S u 6 U 2 p K L X v F K Q l B j 7 1 h B C w Q E 6 7 U g H g G a b Q g V J D u Z k Z i / Z m l y y l j S / U + i o n u M M o J 5 Z k K X 2 6 D U b f n O k 8 P A y 9 w / V E Q Y s 4 y c H g z D d Q O O r Y / 8 I B j 9 + 1 H 1 / Y K p m / i D N Y 1 Q N d x r A G e r k l d K z v n U U z R u E y w H f d x Q i x Y B I S T 3 b i D O Z 5 8 H 7 2 A f r R i Y I a T a Y R D B s V X P p 6 K g H 6 K a T Z n a e K w e J 1 Q / 3 1 F M r U o r G 2 3 s I Q I i r 5 i A 3 C y 4 T s N V N y U 8 I a E X 0 l 4 U 8 J b E n 4 t 4 W 0 J v 5 F w Z M g 2 Z B M j 2 c h I N j P 6 O f S u r t Q i e v 5 O j i 0 T e / n 1 G I Y J 1 C F e E I D q 8 K x 0 w 3 C u F 0 e z U + F 6 p 8 K V b h 0 L Z 7 Y C O 8 W L z w 9 a r Z c C N v V V O M + N G 7 v J K i a J K I f z 3 8 C C S G / A S W X f P u B B Q D e 0 9 r l / Z 2 B V 5 V / C v 5 b w C 1 B L A Q I t A B Q A A g A I A P 1 9 a V w V S F y Z p Q A A A P c A A A A S A A A A A A A A A A A A A A A A A A A A A A B D b 2 5 m a W c v U G F j a 2 F n Z S 5 4 b W x Q S w E C L Q A U A A I A C A D 9 f W l c D 8 r p q 6 Q A A A D p A A A A E w A A A A A A A A A A A A A A A A D x A A A A W 0 N v b n R l b n R f V H l w Z X N d L n h t b F B L A Q I t A B Q A A g A I A P 1 9 a V w B O P 1 5 e A E A A P w E A A A T A A A A A A A A A A A A A A A A A O I B A A B G b 3 J t d W x h c y 9 T Z W N 0 a W 9 u M S 5 t U E s F B g A A A A A D A A M A w g A A A K c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Q e A A A A A A A A A h 4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h v a m E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S G 9 q Y T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R m l s b E N v d W 5 0 I i B W Y W x 1 Z T 0 i b D M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5 L T I z V D E y O j E 2 O j U 0 L j c 3 M D Y 3 N D R a I i A v P j x F b n R y e S B U e X B l P S J G a W x s Q 2 9 s d W 1 u V H l w Z X M i I F Z h b H V l P S J z Q m d Z R 0 J n W U d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G 9 q Y T E v V G l w b y B j Y W 1 i a W F k b y 5 7 Q 2 9 s d W 1 u M S w w f S Z x d W 9 0 O y w m c X V v d D t T Z W N 0 a W 9 u M S 9 I b 2 p h M S 9 U a X B v I G N h b W J p Y W R v L n t D b 2 x 1 b W 4 y L D F 9 J n F 1 b 3 Q 7 L C Z x d W 9 0 O 1 N l Y 3 R p b 2 4 x L 0 h v a m E x L 1 R p c G 8 g Y 2 F t Y m l h Z G 8 u e 0 N v b H V t b j M s M n 0 m c X V v d D s s J n F 1 b 3 Q 7 U 2 V j d G l v b j E v S G 9 q Y T E v V G l w b y B j Y W 1 i a W F k b y 5 7 Q 2 9 s d W 1 u N C w z f S Z x d W 9 0 O y w m c X V v d D t T Z W N 0 a W 9 u M S 9 I b 2 p h M S 9 U a X B v I G N h b W J p Y W R v L n t D b 2 x 1 b W 4 1 L D R 9 J n F 1 b 3 Q 7 L C Z x d W 9 0 O 1 N l Y 3 R p b 2 4 x L 0 h v a m E x L 1 R p c G 8 g Y 2 F t Y m l h Z G 8 u e 0 N v b H V t b j Y s N X 0 m c X V v d D s s J n F 1 b 3 Q 7 U 2 V j d G l v b j E v S G 9 q Y T E v V G l w b y B j Y W 1 i a W F k b y 5 7 Q 2 9 s d W 1 u N y w 2 f S Z x d W 9 0 O y w m c X V v d D t T Z W N 0 a W 9 u M S 9 I b 2 p h M S 9 U a X B v I G N h b W J p Y W R v L n t D b 2 x 1 b W 4 4 L D d 9 J n F 1 b 3 Q 7 L C Z x d W 9 0 O 1 N l Y 3 R p b 2 4 x L 0 h v a m E x L 1 R p c G 8 g Y 2 F t Y m l h Z G 8 u e 0 N v b H V t b j k s O H 0 m c X V v d D s s J n F 1 b 3 Q 7 U 2 V j d G l v b j E v S G 9 q Y T E v V G l w b y B j Y W 1 i a W F k b y 5 7 Q 2 9 s d W 1 u M T A s O X 0 m c X V v d D s s J n F 1 b 3 Q 7 U 2 V j d G l v b j E v S G 9 q Y T E v V G l w b y B j Y W 1 i a W F k b y 5 7 Q 2 9 s d W 1 u M T E s M T B 9 J n F 1 b 3 Q 7 L C Z x d W 9 0 O 1 N l Y 3 R p b 2 4 x L 0 h v a m E x L 1 R p c G 8 g Y 2 F t Y m l h Z G 8 u e 0 N v b H V t b j E y L D E x f S Z x d W 9 0 O y w m c X V v d D t T Z W N 0 a W 9 u M S 9 I b 2 p h M S 9 U a X B v I G N h b W J p Y W R v L n t D b 2 x 1 b W 4 x M y w x M n 0 m c X V v d D s s J n F 1 b 3 Q 7 U 2 V j d G l v b j E v S G 9 q Y T E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I b 2 p h M S 9 U a X B v I G N h b W J p Y W R v L n t D b 2 x 1 b W 4 x L D B 9 J n F 1 b 3 Q 7 L C Z x d W 9 0 O 1 N l Y 3 R p b 2 4 x L 0 h v a m E x L 1 R p c G 8 g Y 2 F t Y m l h Z G 8 u e 0 N v b H V t b j I s M X 0 m c X V v d D s s J n F 1 b 3 Q 7 U 2 V j d G l v b j E v S G 9 q Y T E v V G l w b y B j Y W 1 i a W F k b y 5 7 Q 2 9 s d W 1 u M y w y f S Z x d W 9 0 O y w m c X V v d D t T Z W N 0 a W 9 u M S 9 I b 2 p h M S 9 U a X B v I G N h b W J p Y W R v L n t D b 2 x 1 b W 4 0 L D N 9 J n F 1 b 3 Q 7 L C Z x d W 9 0 O 1 N l Y 3 R p b 2 4 x L 0 h v a m E x L 1 R p c G 8 g Y 2 F t Y m l h Z G 8 u e 0 N v b H V t b j U s N H 0 m c X V v d D s s J n F 1 b 3 Q 7 U 2 V j d G l v b j E v S G 9 q Y T E v V G l w b y B j Y W 1 i a W F k b y 5 7 Q 2 9 s d W 1 u N i w 1 f S Z x d W 9 0 O y w m c X V v d D t T Z W N 0 a W 9 u M S 9 I b 2 p h M S 9 U a X B v I G N h b W J p Y W R v L n t D b 2 x 1 b W 4 3 L D Z 9 J n F 1 b 3 Q 7 L C Z x d W 9 0 O 1 N l Y 3 R p b 2 4 x L 0 h v a m E x L 1 R p c G 8 g Y 2 F t Y m l h Z G 8 u e 0 N v b H V t b j g s N 3 0 m c X V v d D s s J n F 1 b 3 Q 7 U 2 V j d G l v b j E v S G 9 q Y T E v V G l w b y B j Y W 1 i a W F k b y 5 7 Q 2 9 s d W 1 u O S w 4 f S Z x d W 9 0 O y w m c X V v d D t T Z W N 0 a W 9 u M S 9 I b 2 p h M S 9 U a X B v I G N h b W J p Y W R v L n t D b 2 x 1 b W 4 x M C w 5 f S Z x d W 9 0 O y w m c X V v d D t T Z W N 0 a W 9 u M S 9 I b 2 p h M S 9 U a X B v I G N h b W J p Y W R v L n t D b 2 x 1 b W 4 x M S w x M H 0 m c X V v d D s s J n F 1 b 3 Q 7 U 2 V j d G l v b j E v S G 9 q Y T E v V G l w b y B j Y W 1 i a W F k b y 5 7 Q 2 9 s d W 1 u M T I s M T F 9 J n F 1 b 3 Q 7 L C Z x d W 9 0 O 1 N l Y 3 R p b 2 4 x L 0 h v a m E x L 1 R p c G 8 g Y 2 F t Y m l h Z G 8 u e 0 N v b H V t b j E z L D E y f S Z x d W 9 0 O y w m c X V v d D t T Z W N 0 a W 9 u M S 9 I b 2 p h M S 9 U a X B v I G N h b W J p Y W R v L n t D b 2 x 1 b W 4 x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h v a m E x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h v a m E x L 0 h v a m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G 9 q Y T E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I l M j A o U G F n Z S U y M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D l U M T Q 6 N D c 6 M z E u N D Q z O T g 5 N V o i I C 8 + P E V u d H J 5 I F R 5 c G U 9 I k Z p b G x D b 2 x 1 b W 5 U e X B l c y I g V m F s d W U 9 I n N C Z 1 l H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i A o U G F n Z S A x K S 9 U a X B v I G N h b W J p Y W R v L n t D b 2 x 1 b W 4 x L D B 9 J n F 1 b 3 Q 7 L C Z x d W 9 0 O 1 N l Y 3 R p b 2 4 x L 1 R h Y m x l M D A y I C h Q Y W d l I D E p L 1 R p c G 8 g Y 2 F t Y m l h Z G 8 u e 0 N v b H V t b j I s M X 0 m c X V v d D s s J n F 1 b 3 Q 7 U 2 V j d G l v b j E v V G F i b G U w M D I g K F B h Z 2 U g M S k v V G l w b y B j Y W 1 i a W F k b y 5 7 Q 2 9 s d W 1 u M y w y f S Z x d W 9 0 O y w m c X V v d D t T Z W N 0 a W 9 u M S 9 U Y W J s Z T A w M i A o U G F n Z S A x K S 9 U a X B v I G N h b W J p Y W R v L n t D b 2 x 1 b W 4 0 L D N 9 J n F 1 b 3 Q 7 L C Z x d W 9 0 O 1 N l Y 3 R p b 2 4 x L 1 R h Y m x l M D A y I C h Q Y W d l I D E p L 1 R p c G 8 g Y 2 F t Y m l h Z G 8 u e 0 N v b H V t b j U s N H 0 m c X V v d D s s J n F 1 b 3 Q 7 U 2 V j d G l v b j E v V G F i b G U w M D I g K F B h Z 2 U g M S k v V G l w b y B j Y W 1 i a W F k b y 5 7 Q 2 9 s d W 1 u N i w 1 f S Z x d W 9 0 O y w m c X V v d D t T Z W N 0 a W 9 u M S 9 U Y W J s Z T A w M i A o U G F n Z S A x K S 9 U a X B v I G N h b W J p Y W R v L n t D b 2 x 1 b W 4 3 L D Z 9 J n F 1 b 3 Q 7 L C Z x d W 9 0 O 1 N l Y 3 R p b 2 4 x L 1 R h Y m x l M D A y I C h Q Y W d l I D E p L 1 R p c G 8 g Y 2 F t Y m l h Z G 8 u e 0 N v b H V t b j g s N 3 0 m c X V v d D s s J n F 1 b 3 Q 7 U 2 V j d G l v b j E v V G F i b G U w M D I g K F B h Z 2 U g M S k v V G l w b y B j Y W 1 i a W F k b y 5 7 Q 2 9 s d W 1 u O S w 4 f S Z x d W 9 0 O y w m c X V v d D t T Z W N 0 a W 9 u M S 9 U Y W J s Z T A w M i A o U G F n Z S A x K S 9 U a X B v I G N h b W J p Y W R v L n t D b 2 x 1 b W 4 x M C w 5 f S Z x d W 9 0 O y w m c X V v d D t T Z W N 0 a W 9 u M S 9 U Y W J s Z T A w M i A o U G F n Z S A x K S 9 U a X B v I G N h b W J p Y W R v L n t D b 2 x 1 b W 4 x M S w x M H 0 m c X V v d D s s J n F 1 b 3 Q 7 U 2 V j d G l v b j E v V G F i b G U w M D I g K F B h Z 2 U g M S k v V G l w b y B j Y W 1 i a W F k b y 5 7 Q 2 9 s d W 1 u M T I s M T F 9 J n F 1 b 3 Q 7 L C Z x d W 9 0 O 1 N l Y 3 R p b 2 4 x L 1 R h Y m x l M D A y I C h Q Y W d l I D E p L 1 R p c G 8 g Y 2 F t Y m l h Z G 8 u e 0 N v b H V t b j E z L D E y f S Z x d W 9 0 O y w m c X V v d D t T Z W N 0 a W 9 u M S 9 U Y W J s Z T A w M i A o U G F n Z S A x K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1 R h Y m x l M D A y I C h Q Y W d l I D E p L 1 R p c G 8 g Y 2 F t Y m l h Z G 8 u e 0 N v b H V t b j E s M H 0 m c X V v d D s s J n F 1 b 3 Q 7 U 2 V j d G l v b j E v V G F i b G U w M D I g K F B h Z 2 U g M S k v V G l w b y B j Y W 1 i a W F k b y 5 7 Q 2 9 s d W 1 u M i w x f S Z x d W 9 0 O y w m c X V v d D t T Z W N 0 a W 9 u M S 9 U Y W J s Z T A w M i A o U G F n Z S A x K S 9 U a X B v I G N h b W J p Y W R v L n t D b 2 x 1 b W 4 z L D J 9 J n F 1 b 3 Q 7 L C Z x d W 9 0 O 1 N l Y 3 R p b 2 4 x L 1 R h Y m x l M D A y I C h Q Y W d l I D E p L 1 R p c G 8 g Y 2 F t Y m l h Z G 8 u e 0 N v b H V t b j Q s M 3 0 m c X V v d D s s J n F 1 b 3 Q 7 U 2 V j d G l v b j E v V G F i b G U w M D I g K F B h Z 2 U g M S k v V G l w b y B j Y W 1 i a W F k b y 5 7 Q 2 9 s d W 1 u N S w 0 f S Z x d W 9 0 O y w m c X V v d D t T Z W N 0 a W 9 u M S 9 U Y W J s Z T A w M i A o U G F n Z S A x K S 9 U a X B v I G N h b W J p Y W R v L n t D b 2 x 1 b W 4 2 L D V 9 J n F 1 b 3 Q 7 L C Z x d W 9 0 O 1 N l Y 3 R p b 2 4 x L 1 R h Y m x l M D A y I C h Q Y W d l I D E p L 1 R p c G 8 g Y 2 F t Y m l h Z G 8 u e 0 N v b H V t b j c s N n 0 m c X V v d D s s J n F 1 b 3 Q 7 U 2 V j d G l v b j E v V G F i b G U w M D I g K F B h Z 2 U g M S k v V G l w b y B j Y W 1 i a W F k b y 5 7 Q 2 9 s d W 1 u O C w 3 f S Z x d W 9 0 O y w m c X V v d D t T Z W N 0 a W 9 u M S 9 U Y W J s Z T A w M i A o U G F n Z S A x K S 9 U a X B v I G N h b W J p Y W R v L n t D b 2 x 1 b W 4 5 L D h 9 J n F 1 b 3 Q 7 L C Z x d W 9 0 O 1 N l Y 3 R p b 2 4 x L 1 R h Y m x l M D A y I C h Q Y W d l I D E p L 1 R p c G 8 g Y 2 F t Y m l h Z G 8 u e 0 N v b H V t b j E w L D l 9 J n F 1 b 3 Q 7 L C Z x d W 9 0 O 1 N l Y 3 R p b 2 4 x L 1 R h Y m x l M D A y I C h Q Y W d l I D E p L 1 R p c G 8 g Y 2 F t Y m l h Z G 8 u e 0 N v b H V t b j E x L D E w f S Z x d W 9 0 O y w m c X V v d D t T Z W N 0 a W 9 u M S 9 U Y W J s Z T A w M i A o U G F n Z S A x K S 9 U a X B v I G N h b W J p Y W R v L n t D b 2 x 1 b W 4 x M i w x M X 0 m c X V v d D s s J n F 1 b 3 Q 7 U 2 V j d G l v b j E v V G F i b G U w M D I g K F B h Z 2 U g M S k v V G l w b y B j Y W 1 i a W F k b y 5 7 Q 2 9 s d W 1 u M T M s M T J 9 J n F 1 b 3 Q 7 L C Z x d W 9 0 O 1 N l Y 3 R p b 2 4 x L 1 R h Y m x l M D A y I C h Q Y W d l I D E p L 1 R p c G 8 g Y 2 F t Y m l h Z G 8 u e 0 N v b H V t b j E 0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I l M j A o U G F n Z S U y M D E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x K S 9 U Y W J s Z T A w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x K S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9 + k n v 2 2 G l k S L e o Y t 9 T Y l U A A A A A A C A A A A A A A Q Z g A A A A E A A C A A A A B b d H T a i U t J J T E 0 W w T O O U y a D q z i 3 W M r h L e t L r Y z 9 o T z x g A A A A A O g A A A A A I A A C A A A A A r f F / z C O P 0 T X Q n 1 + w X Q Y g 3 / s U V t S d i b y y 2 w K 7 7 g x t O z l A A A A D t l S A L N W y / J Q l r F k 5 A 5 O U A u N R C C m C Z W q 9 x F y l I M w 6 U J h / y F B D 7 2 i a r R Z e G k R / V 0 B r 5 9 4 b H 0 X 6 0 e b L z H N u o D V V W 9 I 8 S O + x 9 7 2 Z g B y 9 F y / G R V E A A A A C m M h I / 9 9 G S q 2 W 1 y l d h S G D 6 1 Z m 5 s f B I 7 A M s a Y b 4 V T 5 3 F X z 5 7 2 z 8 K O 5 d 8 / C 7 x k R 2 k + Z E / N V P d X Y p S q X U g X T o 6 C c Q < / D a t a M a s h u p > 
</file>

<file path=customXml/item5.xml><?xml version="1.0" encoding="utf-8"?>
<?mso-contentType ?>
<spe:Receivers xmlns:spe="http://schemas.microsoft.com/sharepoint/events">
  <Receiver>
    <Name>ItemAdded</Name>
    <Synchronization>Asynchronous</Synchronization>
    <Type>10001</Type>
    <SequenceNumber>10001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ItemUpdated</Name>
    <Synchronization>Asynchronous</Synchronization>
    <Type>10002</Type>
    <SequenceNumber>10002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ItemDeleted</Name>
    <Synchronization>Asynchronous</Synchronization>
    <Type>10003</Type>
    <SequenceNumber>10003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ItemAdded</Name>
    <Synchronization>Asynchronous</Synchronization>
    <Type>10001</Type>
    <SequenceNumber>10001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ItemUpdated</Name>
    <Synchronization>Asynchronous</Synchronization>
    <Type>10002</Type>
    <SequenceNumber>10002</SequenceNumber>
    <Url/>
    <Assembly>Ministerio.SP.Core, Version=1.0.0.0, Culture=neutral, PublicKeyToken=b074f1446d6ffa9a</Assembly>
    <Class>Ministerio.SP.Core.EventReceivers.STAM.STAMGenericaListas</Class>
    <Data/>
    <Filter/>
  </Receiver>
  <Receiver>
    <Name>ItemDeleted</Name>
    <Synchronization>Asynchronous</Synchronization>
    <Type>10003</Type>
    <SequenceNumber>10003</SequenceNumber>
    <Url/>
    <Assembly>Ministerio.SP.Core, Version=1.0.0.0, Culture=neutral, PublicKeyToken=b074f1446d6ffa9a</Assembly>
    <Class>Ministerio.SP.Core.EventReceivers.STAM.STAMGenericaListas</Class>
    <Data/>
    <Filter/>
  </Receiver>
</spe:Receivers>
</file>

<file path=customXml/itemProps1.xml><?xml version="1.0" encoding="utf-8"?>
<ds:datastoreItem xmlns:ds="http://schemas.openxmlformats.org/officeDocument/2006/customXml" ds:itemID="{AA668C73-9E24-40B6-A72B-CD2A6D4443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96B7AF-5DD1-4A09-904F-89FA2420E3B6}"/>
</file>

<file path=customXml/itemProps3.xml><?xml version="1.0" encoding="utf-8"?>
<ds:datastoreItem xmlns:ds="http://schemas.openxmlformats.org/officeDocument/2006/customXml" ds:itemID="{75DBD420-CA94-48C8-AABE-B7F492F4A8D3}">
  <ds:schemaRefs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2eabcfc3-b2a9-416c-a141-d03d5e44531b"/>
    <ds:schemaRef ds:uri="34640FCC-5761-4077-9E8C-63671526ADF1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303C7D1F-4B35-4D3D-BDEF-1D6BA4F2FE8F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1EBEFD64-0A80-462E-8EB2-94DEF18062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21</vt:i4>
      </vt:variant>
    </vt:vector>
  </HeadingPairs>
  <TitlesOfParts>
    <vt:vector size="42" baseType="lpstr">
      <vt:lpstr>AND</vt:lpstr>
      <vt:lpstr>ARA</vt:lpstr>
      <vt:lpstr>AST</vt:lpstr>
      <vt:lpstr>BAL</vt:lpstr>
      <vt:lpstr>CANA</vt:lpstr>
      <vt:lpstr>CANT</vt:lpstr>
      <vt:lpstr>CLM</vt:lpstr>
      <vt:lpstr>CYL</vt:lpstr>
      <vt:lpstr>CAT</vt:lpstr>
      <vt:lpstr>CEU </vt:lpstr>
      <vt:lpstr>EXT</vt:lpstr>
      <vt:lpstr>GAL</vt:lpstr>
      <vt:lpstr>MAD</vt:lpstr>
      <vt:lpstr>MEL</vt:lpstr>
      <vt:lpstr>MUR</vt:lpstr>
      <vt:lpstr>NAV</vt:lpstr>
      <vt:lpstr>PV</vt:lpstr>
      <vt:lpstr>RIO</vt:lpstr>
      <vt:lpstr>VAL</vt:lpstr>
      <vt:lpstr>ESP</vt:lpstr>
      <vt:lpstr>GLOBAL</vt:lpstr>
      <vt:lpstr>AND!Área_de_impresión</vt:lpstr>
      <vt:lpstr>ARA!Área_de_impresión</vt:lpstr>
      <vt:lpstr>AST!Área_de_impresión</vt:lpstr>
      <vt:lpstr>BAL!Área_de_impresión</vt:lpstr>
      <vt:lpstr>CANA!Área_de_impresión</vt:lpstr>
      <vt:lpstr>CANT!Área_de_impresión</vt:lpstr>
      <vt:lpstr>CAT!Área_de_impresión</vt:lpstr>
      <vt:lpstr>'CEU '!Área_de_impresión</vt:lpstr>
      <vt:lpstr>CLM!Área_de_impresión</vt:lpstr>
      <vt:lpstr>CYL!Área_de_impresión</vt:lpstr>
      <vt:lpstr>ESP!Área_de_impresión</vt:lpstr>
      <vt:lpstr>EXT!Área_de_impresión</vt:lpstr>
      <vt:lpstr>GAL!Área_de_impresión</vt:lpstr>
      <vt:lpstr>GLOBAL!Área_de_impresión</vt:lpstr>
      <vt:lpstr>MAD!Área_de_impresión</vt:lpstr>
      <vt:lpstr>MEL!Área_de_impresión</vt:lpstr>
      <vt:lpstr>MUR!Área_de_impresión</vt:lpstr>
      <vt:lpstr>NAV!Área_de_impresión</vt:lpstr>
      <vt:lpstr>PV!Área_de_impresión</vt:lpstr>
      <vt:lpstr>RIO!Área_de_impresión</vt:lpstr>
      <vt:lpstr>VAL!Área_de_impresión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Datos de las inspecciones periódicas ITV 2025</dc:title>
  <dc:creator/>
  <cp:lastModifiedBy/>
  <dcterms:created xsi:type="dcterms:W3CDTF">2014-08-20T12:28:56Z</dcterms:created>
  <dcterms:modified xsi:type="dcterms:W3CDTF">2026-05-07T08:41:48Z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0x0101002B548C03437E43FC972CE33E155068B400AADED467207D0347AB58874912896950</vt:lpwstr>
  </property>
  <property fmtid="{D5CDD505-2E9C-101B-9397-08002B2CF9AE}" pid="3" name="Order">
    <vt:r8>200</vt:r8>
  </property>
  <property fmtid="{D5CDD505-2E9C-101B-9397-08002B2CF9AE}" pid="4" name="_SourceUrl">
    <vt:lpwstr/>
  </property>
  <property fmtid="{D5CDD505-2E9C-101B-9397-08002B2CF9AE}" pid="5" name="_SharedFileIndex">
    <vt:lpwstr/>
  </property>
</Properties>
</file>